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1640" activeTab="0"/>
  </bookViews>
  <sheets>
    <sheet name="Vzor" sheetId="1" r:id="rId1"/>
    <sheet name="Histor" sheetId="2" r:id="rId2"/>
  </sheets>
  <definedNames>
    <definedName name="_xlnm.Print_Area" localSheetId="0">'Vzor'!$A$1:$M$98</definedName>
  </definedNames>
  <calcPr fullCalcOnLoad="1"/>
</workbook>
</file>

<file path=xl/sharedStrings.xml><?xml version="1.0" encoding="utf-8"?>
<sst xmlns="http://schemas.openxmlformats.org/spreadsheetml/2006/main" count="180" uniqueCount="91">
  <si>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</si>
  <si>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</si>
  <si>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</si>
  <si>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</si>
  <si>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</si>
  <si>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</si>
  <si>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</si>
  <si>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</si>
  <si>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</si>
  <si>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</si>
  <si>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</si>
  <si>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</si>
  <si>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</si>
  <si>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</si>
  <si>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</si>
  <si>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</si>
  <si>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</si>
  <si>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</si>
  <si>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</si>
  <si>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</si>
  <si>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</si>
  <si>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1. rok</t>
  </si>
  <si>
    <t>2. rok</t>
  </si>
  <si>
    <t>3. rok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</si>
  <si>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</si>
  <si>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</si>
  <si>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</si>
  <si>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</si>
  <si>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</si>
  <si>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</si>
  <si>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</si>
  <si>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</si>
  <si>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Držitel licence: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</si>
  <si>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</si>
  <si>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</si>
  <si>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</si>
  <si>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</si>
  <si>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</si>
  <si>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</si>
  <si>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</si>
  <si>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</si>
  <si>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</si>
  <si>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</si>
  <si>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</si>
  <si>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</si>
  <si>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</si>
  <si>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</si>
  <si>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</si>
  <si>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</si>
  <si>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</si>
  <si>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</si>
  <si>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Vzor - příklad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</si>
  <si>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</si>
  <si>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</si>
  <si>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</si>
  <si>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</si>
  <si>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</si>
  <si>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</si>
  <si>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</si>
  <si>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</si>
  <si>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</si>
  <si>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</si>
  <si>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</si>
  <si>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</si>
  <si>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</si>
  <si>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</si>
  <si>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SAIFI</t>
    </r>
    <r>
      <rPr>
        <b/>
        <i/>
        <vertAlign val="subscript"/>
        <sz val="10"/>
        <rFont val="Arial"/>
        <family val="2"/>
      </rPr>
      <t>s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</si>
  <si>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</si>
  <si>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</si>
  <si>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</si>
  <si>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vše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</si>
  <si>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</si>
  <si>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</si>
  <si>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</si>
  <si>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vše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</si>
  <si>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</si>
  <si>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</si>
  <si>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</si>
  <si>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</si>
  <si>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</si>
  <si>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</si>
  <si>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</si>
  <si>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2. Dosažené hodnoty ukazatelů nepřetržitosti distribuce elektřiny v roce 2009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</si>
  <si>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</si>
  <si>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</si>
  <si>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</si>
  <si>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</si>
  <si>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1. Plnění standardů distribuce elektřiny v roce 2009</t>
  </si>
  <si>
    <t>celkem - hladinové ukazatele</t>
  </si>
  <si>
    <t>celkem - systémové ukazatele</t>
  </si>
  <si>
    <t>Komentář PDS může obsahovat např. komentář k přerušením způsobeným nejvýznamnější nepříznivou povětrnostní událostí, stručný obecný popis, jakým opatřením ke zlepšení nepřetržitosti distribuce, se PDS v daném roce věnoval, příp. kterým se chce v dalším období věnovat. Délka textu by měla být taková, aby celá zpráva nepřesálha jednu stranu listu A4.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</si>
</sst>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.25"/>
      <name val="Arial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b/>
      <sz val="13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6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19" applyFont="1" applyBorder="1" applyAlignment="1" applyProtection="1">
      <alignment horizontal="center" vertical="center"/>
      <protection/>
    </xf>
    <xf numFmtId="0" fontId="0" fillId="0" borderId="20" xfId="19" applyFont="1" applyBorder="1" applyAlignment="1" applyProtection="1">
      <alignment horizontal="center" vertical="center"/>
      <protection/>
    </xf>
    <xf numFmtId="0" fontId="0" fillId="0" borderId="27" xfId="19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65" fontId="0" fillId="0" borderId="18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43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4" xfId="19" applyFont="1" applyBorder="1" applyAlignment="1" applyProtection="1">
      <alignment horizontal="left" vertical="center" wrapText="1"/>
      <protection/>
    </xf>
    <xf numFmtId="0" fontId="0" fillId="0" borderId="45" xfId="19" applyFont="1" applyBorder="1" applyAlignment="1" applyProtection="1">
      <alignment horizontal="left" vertical="center" wrapText="1"/>
      <protection/>
    </xf>
    <xf numFmtId="0" fontId="0" fillId="0" borderId="46" xfId="19" applyFont="1" applyBorder="1" applyAlignment="1" applyProtection="1">
      <alignment horizontal="left" vertical="center" wrapText="1"/>
      <protection/>
    </xf>
    <xf numFmtId="0" fontId="0" fillId="0" borderId="21" xfId="19" applyFont="1" applyBorder="1" applyAlignment="1" applyProtection="1">
      <alignment horizontal="left" vertical="center" wrapText="1"/>
      <protection/>
    </xf>
    <xf numFmtId="0" fontId="0" fillId="0" borderId="5" xfId="19" applyFont="1" applyBorder="1" applyAlignment="1" applyProtection="1">
      <alignment horizontal="left" vertical="center" wrapText="1"/>
      <protection/>
    </xf>
    <xf numFmtId="0" fontId="0" fillId="0" borderId="6" xfId="19" applyFont="1" applyBorder="1" applyAlignment="1" applyProtection="1">
      <alignment horizontal="left" vertical="center" wrapText="1"/>
      <protection/>
    </xf>
    <xf numFmtId="0" fontId="0" fillId="0" borderId="35" xfId="19" applyFont="1" applyBorder="1" applyAlignment="1" applyProtection="1">
      <alignment horizontal="left" vertical="center" wrapText="1"/>
      <protection/>
    </xf>
    <xf numFmtId="0" fontId="0" fillId="0" borderId="47" xfId="19" applyFont="1" applyBorder="1" applyAlignment="1" applyProtection="1">
      <alignment horizontal="left" vertical="center" wrapText="1"/>
      <protection/>
    </xf>
    <xf numFmtId="0" fontId="0" fillId="0" borderId="36" xfId="19" applyFont="1" applyBorder="1" applyAlignment="1" applyProtection="1">
      <alignment horizontal="left" vertical="center" wrapText="1"/>
      <protection/>
    </xf>
    <xf numFmtId="2" fontId="0" fillId="0" borderId="48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24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6" fontId="0" fillId="0" borderId="9" xfId="0" applyNumberFormat="1" applyBorder="1" applyAlignment="1">
      <alignment/>
    </xf>
    <xf numFmtId="166" fontId="0" fillId="0" borderId="5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2" fillId="0" borderId="58" xfId="0" applyFont="1" applyBorder="1" applyAlignment="1">
      <alignment/>
    </xf>
    <xf numFmtId="2" fontId="2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63" xfId="19" applyFont="1" applyFill="1" applyBorder="1" applyAlignment="1" applyProtection="1">
      <alignment horizontal="center" vertical="center" wrapText="1"/>
      <protection/>
    </xf>
    <xf numFmtId="0" fontId="3" fillId="0" borderId="64" xfId="19" applyFont="1" applyFill="1" applyBorder="1" applyAlignment="1" applyProtection="1">
      <alignment horizontal="center" vertical="center"/>
      <protection/>
    </xf>
    <xf numFmtId="0" fontId="3" fillId="0" borderId="53" xfId="19" applyFont="1" applyFill="1" applyBorder="1" applyAlignment="1" applyProtection="1">
      <alignment horizontal="center" vertical="center"/>
      <protection/>
    </xf>
    <xf numFmtId="0" fontId="3" fillId="0" borderId="54" xfId="19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65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2" xfId="19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3" fillId="0" borderId="66" xfId="19" applyFont="1" applyFill="1" applyBorder="1" applyAlignment="1" applyProtection="1">
      <alignment horizontal="center" vertical="center"/>
      <protection/>
    </xf>
    <xf numFmtId="0" fontId="3" fillId="0" borderId="1" xfId="19" applyFont="1" applyFill="1" applyBorder="1" applyAlignment="1" applyProtection="1">
      <alignment horizontal="center" vertical="center"/>
      <protection/>
    </xf>
    <xf numFmtId="0" fontId="3" fillId="0" borderId="3" xfId="19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3" fillId="0" borderId="7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75" xfId="0" applyNumberFormat="1" applyBorder="1" applyAlignment="1">
      <alignment vertical="center"/>
    </xf>
    <xf numFmtId="2" fontId="0" fillId="0" borderId="76" xfId="0" applyNumberFormat="1" applyBorder="1" applyAlignment="1">
      <alignment vertical="center"/>
    </xf>
    <xf numFmtId="2" fontId="0" fillId="0" borderId="57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77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78" xfId="0" applyNumberForma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5" fillId="0" borderId="70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kazy_metodika 11_d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25"/>
          <c:w val="0.91425"/>
          <c:h val="0.63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Histor!$E$12:$G$12</c:f>
              <c:numCache>
                <c:ptCount val="3"/>
                <c:pt idx="0">
                  <c:v>0.28391999999999995</c:v>
                </c:pt>
                <c:pt idx="1">
                  <c:v>0.29666</c:v>
                </c:pt>
                <c:pt idx="2">
                  <c:v>0.21839999999999998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Histor!$E$14:$G$14</c:f>
              <c:numCache>
                <c:ptCount val="3"/>
                <c:pt idx="0">
                  <c:v>0.01248</c:v>
                </c:pt>
                <c:pt idx="1">
                  <c:v>0.013040000000000001</c:v>
                </c:pt>
                <c:pt idx="2">
                  <c:v>0.0096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Histor!$E$18:$G$18</c:f>
              <c:numCache>
                <c:ptCount val="3"/>
                <c:pt idx="0">
                  <c:v>0.0256</c:v>
                </c:pt>
                <c:pt idx="1">
                  <c:v>0.1363</c:v>
                </c:pt>
                <c:pt idx="2">
                  <c:v>0.022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Histor!$E$8:$G$8</c:f>
              <c:numCache>
                <c:ptCount val="3"/>
                <c:pt idx="0">
                  <c:v>0.2146666666666667</c:v>
                </c:pt>
                <c:pt idx="1">
                  <c:v>0.2973333333333334</c:v>
                </c:pt>
                <c:pt idx="2">
                  <c:v>0.16666666666666669</c:v>
                </c:pt>
              </c:numCache>
            </c:numRef>
          </c:val>
        </c:ser>
        <c:overlap val="100"/>
        <c:axId val="54437377"/>
        <c:axId val="20174346"/>
      </c:bar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5"/>
          <c:y val="0.79"/>
          <c:w val="0.979"/>
          <c:h val="0.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2325"/>
          <c:w val="0.92"/>
          <c:h val="0.6352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Histor!$E$28:$G$28</c:f>
              <c:numCache>
                <c:ptCount val="3"/>
                <c:pt idx="0">
                  <c:v>40.367599999999996</c:v>
                </c:pt>
                <c:pt idx="1">
                  <c:v>43.9257</c:v>
                </c:pt>
                <c:pt idx="2">
                  <c:v>31.786299999999997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Histor!$E$30:$G$30</c:f>
              <c:numCache>
                <c:ptCount val="3"/>
                <c:pt idx="0">
                  <c:v>1.7744</c:v>
                </c:pt>
                <c:pt idx="1">
                  <c:v>1.9308</c:v>
                </c:pt>
                <c:pt idx="2">
                  <c:v>1.3972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Histor!$E$34:$G$34</c:f>
              <c:numCache>
                <c:ptCount val="3"/>
                <c:pt idx="0">
                  <c:v>3.418</c:v>
                </c:pt>
                <c:pt idx="1">
                  <c:v>6.1135</c:v>
                </c:pt>
                <c:pt idx="2">
                  <c:v>2.9465000000000003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Histor!$E$24:$G$24</c:f>
              <c:numCache>
                <c:ptCount val="3"/>
                <c:pt idx="0">
                  <c:v>32.99172413793103</c:v>
                </c:pt>
                <c:pt idx="1">
                  <c:v>37.63344827586206</c:v>
                </c:pt>
                <c:pt idx="2">
                  <c:v>26.16310344827586</c:v>
                </c:pt>
              </c:numCache>
            </c:numRef>
          </c:val>
        </c:ser>
        <c:overlap val="100"/>
        <c:axId val="47351387"/>
        <c:axId val="23509300"/>
      </c:barChart>
      <c:catAx>
        <c:axId val="473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7875"/>
          <c:w val="0.97325"/>
          <c:h val="0.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9525" y="9391650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9525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5076825" y="9391650"/>
        <a:ext cx="54387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3.8515625" style="73" customWidth="1"/>
    <col min="2" max="2" width="4.7109375" style="73" customWidth="1"/>
    <col min="3" max="3" width="5.57421875" style="73" customWidth="1"/>
    <col min="4" max="4" width="36.8515625" style="73" customWidth="1"/>
    <col min="5" max="10" width="11.7109375" style="73" customWidth="1"/>
    <col min="11" max="11" width="12.00390625" style="73" customWidth="1"/>
    <col min="12" max="13" width="12.140625" style="73" customWidth="1"/>
    <col min="14" max="16384" width="9.140625" style="73" customWidth="1"/>
  </cols>
  <sheetData>
    <row r="1" spans="1:13" ht="17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9" t="s">
        <v>76</v>
      </c>
    </row>
    <row r="2" spans="1:13" ht="15" customHeight="1" thickBot="1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32.25" customHeight="1" thickBot="1">
      <c r="A3" s="246" t="s">
        <v>52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ht="15.75">
      <c r="A4" s="74"/>
    </row>
    <row r="5" spans="1:13" ht="15.75">
      <c r="A5" s="171" t="s">
        <v>32</v>
      </c>
      <c r="B5" s="171"/>
      <c r="C5" s="171"/>
      <c r="D5" s="172"/>
      <c r="E5" s="76"/>
      <c r="F5" s="76"/>
      <c r="G5" s="76"/>
      <c r="J5" s="76"/>
      <c r="K5" s="76"/>
      <c r="L5" s="77" t="s">
        <v>53</v>
      </c>
      <c r="M5" s="172">
        <v>2009</v>
      </c>
    </row>
    <row r="6" spans="2:13" ht="5.25" customHeight="1" thickBot="1">
      <c r="B6" s="74"/>
      <c r="C6" s="76"/>
      <c r="D6" s="76"/>
      <c r="E6" s="76"/>
      <c r="F6" s="76"/>
      <c r="G6" s="76"/>
      <c r="H6" s="78"/>
      <c r="I6" s="78"/>
      <c r="J6" s="76"/>
      <c r="K6" s="76"/>
      <c r="L6" s="76"/>
      <c r="M6" s="76"/>
    </row>
    <row r="7" spans="1:7" ht="15" customHeight="1" thickBot="1">
      <c r="A7" s="173" t="s">
        <v>42</v>
      </c>
      <c r="B7" s="174"/>
      <c r="C7" s="174"/>
      <c r="D7" s="175"/>
      <c r="E7" s="219" t="s">
        <v>10</v>
      </c>
      <c r="F7" s="219" t="s">
        <v>11</v>
      </c>
      <c r="G7" s="220" t="s">
        <v>12</v>
      </c>
    </row>
    <row r="8" spans="1:7" ht="15" customHeight="1">
      <c r="A8" s="176" t="s">
        <v>43</v>
      </c>
      <c r="B8" s="177"/>
      <c r="C8" s="177"/>
      <c r="D8" s="178"/>
      <c r="E8" s="81"/>
      <c r="F8" s="82"/>
      <c r="G8" s="83"/>
    </row>
    <row r="9" spans="1:7" ht="15" customHeight="1">
      <c r="A9" s="179" t="s">
        <v>77</v>
      </c>
      <c r="B9" s="180"/>
      <c r="C9" s="180"/>
      <c r="D9" s="181"/>
      <c r="E9" s="85"/>
      <c r="F9" s="86"/>
      <c r="G9" s="87"/>
    </row>
    <row r="10" spans="1:7" ht="15" customHeight="1">
      <c r="A10" s="179" t="s">
        <v>44</v>
      </c>
      <c r="B10" s="180"/>
      <c r="C10" s="180"/>
      <c r="D10" s="181"/>
      <c r="E10" s="85"/>
      <c r="F10" s="86"/>
      <c r="G10" s="87"/>
    </row>
    <row r="11" spans="1:7" ht="15" customHeight="1" thickBot="1">
      <c r="A11" s="182" t="s">
        <v>45</v>
      </c>
      <c r="B11" s="183"/>
      <c r="C11" s="183"/>
      <c r="D11" s="184"/>
      <c r="E11" s="89"/>
      <c r="F11" s="90"/>
      <c r="G11" s="91"/>
    </row>
    <row r="12" spans="4:7" ht="12.75">
      <c r="D12" s="92"/>
      <c r="E12" s="92"/>
      <c r="F12" s="92"/>
      <c r="G12" s="92"/>
    </row>
    <row r="13" spans="4:7" ht="8.25" customHeight="1">
      <c r="D13" s="92"/>
      <c r="E13" s="92"/>
      <c r="F13" s="92"/>
      <c r="G13" s="92"/>
    </row>
    <row r="14" ht="18" customHeight="1" thickBot="1">
      <c r="A14" s="75" t="s">
        <v>87</v>
      </c>
    </row>
    <row r="15" spans="1:13" ht="17.25" customHeight="1" thickBot="1">
      <c r="A15" s="185" t="s">
        <v>40</v>
      </c>
      <c r="B15" s="186" t="s">
        <v>33</v>
      </c>
      <c r="C15" s="187"/>
      <c r="D15" s="187"/>
      <c r="E15" s="187"/>
      <c r="F15" s="187"/>
      <c r="G15" s="188"/>
      <c r="H15" s="212" t="s">
        <v>41</v>
      </c>
      <c r="I15" s="213"/>
      <c r="J15" s="214"/>
      <c r="K15" s="202" t="s">
        <v>54</v>
      </c>
      <c r="L15" s="202" t="s">
        <v>55</v>
      </c>
      <c r="M15" s="206" t="s">
        <v>62</v>
      </c>
    </row>
    <row r="16" spans="1:13" ht="12.75">
      <c r="A16" s="189"/>
      <c r="B16" s="190"/>
      <c r="C16" s="191"/>
      <c r="D16" s="191"/>
      <c r="E16" s="191"/>
      <c r="F16" s="191"/>
      <c r="G16" s="192"/>
      <c r="H16" s="215" t="s">
        <v>56</v>
      </c>
      <c r="I16" s="143" t="s">
        <v>59</v>
      </c>
      <c r="J16" s="143"/>
      <c r="K16" s="203"/>
      <c r="L16" s="203"/>
      <c r="M16" s="207"/>
    </row>
    <row r="17" spans="1:13" ht="12.75">
      <c r="A17" s="189"/>
      <c r="B17" s="190"/>
      <c r="C17" s="191"/>
      <c r="D17" s="191"/>
      <c r="E17" s="191"/>
      <c r="F17" s="191"/>
      <c r="G17" s="192"/>
      <c r="H17" s="216"/>
      <c r="I17" s="197"/>
      <c r="J17" s="197"/>
      <c r="K17" s="204"/>
      <c r="L17" s="204"/>
      <c r="M17" s="208"/>
    </row>
    <row r="18" spans="1:13" ht="16.5" customHeight="1" thickBot="1">
      <c r="A18" s="193"/>
      <c r="B18" s="194"/>
      <c r="C18" s="195"/>
      <c r="D18" s="195"/>
      <c r="E18" s="195"/>
      <c r="F18" s="195"/>
      <c r="G18" s="196"/>
      <c r="H18" s="205" t="s">
        <v>49</v>
      </c>
      <c r="I18" s="93" t="s">
        <v>49</v>
      </c>
      <c r="J18" s="198" t="s">
        <v>50</v>
      </c>
      <c r="K18" s="205" t="s">
        <v>49</v>
      </c>
      <c r="L18" s="205" t="s">
        <v>57</v>
      </c>
      <c r="M18" s="72" t="s">
        <v>57</v>
      </c>
    </row>
    <row r="19" spans="1:13" ht="15" customHeight="1">
      <c r="A19" s="36">
        <v>5</v>
      </c>
      <c r="B19" s="115" t="s">
        <v>78</v>
      </c>
      <c r="C19" s="116"/>
      <c r="D19" s="116"/>
      <c r="E19" s="116"/>
      <c r="F19" s="116"/>
      <c r="G19" s="117"/>
      <c r="H19" s="79"/>
      <c r="I19" s="81"/>
      <c r="J19" s="199"/>
      <c r="K19" s="79"/>
      <c r="L19" s="79"/>
      <c r="M19" s="209"/>
    </row>
    <row r="20" spans="1:13" ht="15" customHeight="1">
      <c r="A20" s="37">
        <v>6</v>
      </c>
      <c r="B20" s="118" t="s">
        <v>34</v>
      </c>
      <c r="C20" s="119"/>
      <c r="D20" s="119"/>
      <c r="E20" s="119"/>
      <c r="F20" s="119"/>
      <c r="G20" s="120"/>
      <c r="H20" s="84"/>
      <c r="I20" s="85"/>
      <c r="J20" s="200"/>
      <c r="K20" s="84"/>
      <c r="L20" s="84"/>
      <c r="M20" s="210"/>
    </row>
    <row r="21" spans="1:13" ht="15" customHeight="1">
      <c r="A21" s="37">
        <v>7</v>
      </c>
      <c r="B21" s="118" t="s">
        <v>35</v>
      </c>
      <c r="C21" s="119"/>
      <c r="D21" s="119"/>
      <c r="E21" s="119"/>
      <c r="F21" s="119"/>
      <c r="G21" s="120"/>
      <c r="H21" s="84"/>
      <c r="I21" s="85"/>
      <c r="J21" s="200"/>
      <c r="K21" s="84"/>
      <c r="L21" s="84"/>
      <c r="M21" s="210"/>
    </row>
    <row r="22" spans="1:13" ht="15" customHeight="1">
      <c r="A22" s="37">
        <v>9</v>
      </c>
      <c r="B22" s="118" t="s">
        <v>79</v>
      </c>
      <c r="C22" s="119"/>
      <c r="D22" s="119"/>
      <c r="E22" s="119"/>
      <c r="F22" s="119"/>
      <c r="G22" s="120"/>
      <c r="H22" s="84"/>
      <c r="I22" s="85"/>
      <c r="J22" s="200"/>
      <c r="K22" s="84"/>
      <c r="L22" s="84"/>
      <c r="M22" s="103"/>
    </row>
    <row r="23" spans="1:13" ht="15" customHeight="1">
      <c r="A23" s="37">
        <v>10</v>
      </c>
      <c r="B23" s="118" t="s">
        <v>80</v>
      </c>
      <c r="C23" s="119"/>
      <c r="D23" s="119"/>
      <c r="E23" s="119"/>
      <c r="F23" s="119"/>
      <c r="G23" s="120"/>
      <c r="H23" s="84"/>
      <c r="I23" s="85"/>
      <c r="J23" s="200"/>
      <c r="K23" s="84"/>
      <c r="L23" s="84"/>
      <c r="M23" s="103"/>
    </row>
    <row r="24" spans="1:13" ht="15" customHeight="1">
      <c r="A24" s="37">
        <v>11</v>
      </c>
      <c r="B24" s="118" t="s">
        <v>36</v>
      </c>
      <c r="C24" s="119"/>
      <c r="D24" s="119"/>
      <c r="E24" s="119"/>
      <c r="F24" s="119"/>
      <c r="G24" s="120"/>
      <c r="H24" s="84"/>
      <c r="I24" s="85"/>
      <c r="J24" s="200"/>
      <c r="K24" s="84"/>
      <c r="L24" s="84"/>
      <c r="M24" s="103"/>
    </row>
    <row r="25" spans="1:13" ht="15" customHeight="1">
      <c r="A25" s="37">
        <v>12</v>
      </c>
      <c r="B25" s="118" t="s">
        <v>37</v>
      </c>
      <c r="C25" s="119"/>
      <c r="D25" s="119"/>
      <c r="E25" s="119"/>
      <c r="F25" s="119"/>
      <c r="G25" s="120"/>
      <c r="H25" s="84"/>
      <c r="I25" s="85"/>
      <c r="J25" s="200"/>
      <c r="K25" s="84"/>
      <c r="L25" s="84"/>
      <c r="M25" s="103"/>
    </row>
    <row r="26" spans="1:13" ht="29.25" customHeight="1">
      <c r="A26" s="37">
        <v>13</v>
      </c>
      <c r="B26" s="118" t="s">
        <v>46</v>
      </c>
      <c r="C26" s="119"/>
      <c r="D26" s="119"/>
      <c r="E26" s="119"/>
      <c r="F26" s="119"/>
      <c r="G26" s="120"/>
      <c r="H26" s="84"/>
      <c r="I26" s="85"/>
      <c r="J26" s="200"/>
      <c r="K26" s="84"/>
      <c r="L26" s="84"/>
      <c r="M26" s="103"/>
    </row>
    <row r="27" spans="1:13" ht="15" customHeight="1">
      <c r="A27" s="37">
        <v>14</v>
      </c>
      <c r="B27" s="118" t="s">
        <v>47</v>
      </c>
      <c r="C27" s="119"/>
      <c r="D27" s="119"/>
      <c r="E27" s="119"/>
      <c r="F27" s="119"/>
      <c r="G27" s="120"/>
      <c r="H27" s="84"/>
      <c r="I27" s="85"/>
      <c r="J27" s="200"/>
      <c r="K27" s="84"/>
      <c r="L27" s="84"/>
      <c r="M27" s="103"/>
    </row>
    <row r="28" spans="1:13" ht="15" customHeight="1">
      <c r="A28" s="37">
        <v>15</v>
      </c>
      <c r="B28" s="118" t="s">
        <v>81</v>
      </c>
      <c r="C28" s="119"/>
      <c r="D28" s="119"/>
      <c r="E28" s="119"/>
      <c r="F28" s="119"/>
      <c r="G28" s="120"/>
      <c r="H28" s="84"/>
      <c r="I28" s="85"/>
      <c r="J28" s="200"/>
      <c r="K28" s="84"/>
      <c r="L28" s="84"/>
      <c r="M28" s="103"/>
    </row>
    <row r="29" spans="1:13" ht="15" customHeight="1">
      <c r="A29" s="37">
        <v>16</v>
      </c>
      <c r="B29" s="118" t="s">
        <v>38</v>
      </c>
      <c r="C29" s="119"/>
      <c r="D29" s="119"/>
      <c r="E29" s="119"/>
      <c r="F29" s="119"/>
      <c r="G29" s="120"/>
      <c r="H29" s="84"/>
      <c r="I29" s="85"/>
      <c r="J29" s="200"/>
      <c r="K29" s="84"/>
      <c r="L29" s="84"/>
      <c r="M29" s="103"/>
    </row>
    <row r="30" spans="1:13" ht="15" customHeight="1">
      <c r="A30" s="37">
        <v>17</v>
      </c>
      <c r="B30" s="118" t="s">
        <v>39</v>
      </c>
      <c r="C30" s="119"/>
      <c r="D30" s="119"/>
      <c r="E30" s="119"/>
      <c r="F30" s="119"/>
      <c r="G30" s="120"/>
      <c r="H30" s="84"/>
      <c r="I30" s="85"/>
      <c r="J30" s="200"/>
      <c r="K30" s="84"/>
      <c r="L30" s="84"/>
      <c r="M30" s="103"/>
    </row>
    <row r="31" spans="1:13" ht="15" customHeight="1" thickBot="1">
      <c r="A31" s="38">
        <v>18</v>
      </c>
      <c r="B31" s="121" t="s">
        <v>48</v>
      </c>
      <c r="C31" s="122"/>
      <c r="D31" s="122"/>
      <c r="E31" s="122"/>
      <c r="F31" s="122"/>
      <c r="G31" s="123"/>
      <c r="H31" s="88"/>
      <c r="I31" s="89"/>
      <c r="J31" s="201"/>
      <c r="K31" s="88"/>
      <c r="L31" s="88"/>
      <c r="M31" s="211"/>
    </row>
    <row r="32" spans="2:7" ht="12.75">
      <c r="B32" s="114" t="s">
        <v>84</v>
      </c>
      <c r="D32" s="92"/>
      <c r="E32" s="92"/>
      <c r="F32" s="92"/>
      <c r="G32" s="92"/>
    </row>
    <row r="33" spans="2:13" ht="12.75" customHeight="1"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ht="19.5" customHeight="1" thickBot="1">
      <c r="A34" s="75" t="s">
        <v>82</v>
      </c>
    </row>
    <row r="35" spans="1:13" ht="42" customHeight="1">
      <c r="A35" s="136" t="s">
        <v>3</v>
      </c>
      <c r="B35" s="137"/>
      <c r="C35" s="137"/>
      <c r="D35" s="138"/>
      <c r="E35" s="139" t="s">
        <v>16</v>
      </c>
      <c r="F35" s="140"/>
      <c r="G35" s="140"/>
      <c r="H35" s="139" t="s">
        <v>18</v>
      </c>
      <c r="I35" s="140"/>
      <c r="J35" s="141"/>
      <c r="K35" s="140" t="s">
        <v>15</v>
      </c>
      <c r="L35" s="140"/>
      <c r="M35" s="141"/>
    </row>
    <row r="36" spans="1:13" ht="15" customHeight="1">
      <c r="A36" s="142"/>
      <c r="B36" s="143"/>
      <c r="C36" s="143"/>
      <c r="D36" s="144"/>
      <c r="E36" s="221" t="s">
        <v>10</v>
      </c>
      <c r="F36" s="222" t="s">
        <v>11</v>
      </c>
      <c r="G36" s="223" t="s">
        <v>12</v>
      </c>
      <c r="H36" s="221" t="s">
        <v>10</v>
      </c>
      <c r="I36" s="222" t="s">
        <v>11</v>
      </c>
      <c r="J36" s="224" t="s">
        <v>12</v>
      </c>
      <c r="K36" s="225" t="s">
        <v>10</v>
      </c>
      <c r="L36" s="222" t="s">
        <v>11</v>
      </c>
      <c r="M36" s="224" t="s">
        <v>12</v>
      </c>
    </row>
    <row r="37" spans="1:13" ht="14.25">
      <c r="A37" s="142"/>
      <c r="B37" s="143"/>
      <c r="C37" s="143"/>
      <c r="D37" s="144"/>
      <c r="E37" s="226" t="s">
        <v>63</v>
      </c>
      <c r="F37" s="227" t="s">
        <v>64</v>
      </c>
      <c r="G37" s="228" t="s">
        <v>65</v>
      </c>
      <c r="H37" s="226" t="s">
        <v>67</v>
      </c>
      <c r="I37" s="227" t="s">
        <v>68</v>
      </c>
      <c r="J37" s="229" t="s">
        <v>69</v>
      </c>
      <c r="K37" s="230" t="s">
        <v>71</v>
      </c>
      <c r="L37" s="227" t="s">
        <v>72</v>
      </c>
      <c r="M37" s="229" t="s">
        <v>73</v>
      </c>
    </row>
    <row r="38" spans="1:13" ht="15" customHeight="1" thickBot="1">
      <c r="A38" s="155"/>
      <c r="B38" s="156"/>
      <c r="C38" s="156"/>
      <c r="D38" s="157"/>
      <c r="E38" s="70"/>
      <c r="F38" s="71" t="s">
        <v>13</v>
      </c>
      <c r="G38" s="71"/>
      <c r="H38" s="108"/>
      <c r="I38" s="71" t="s">
        <v>14</v>
      </c>
      <c r="J38" s="110"/>
      <c r="K38" s="71"/>
      <c r="L38" s="71" t="s">
        <v>17</v>
      </c>
      <c r="M38" s="72"/>
    </row>
    <row r="39" spans="1:13" ht="12.75">
      <c r="A39" s="94" t="s">
        <v>5</v>
      </c>
      <c r="B39" s="95"/>
      <c r="C39" s="95"/>
      <c r="D39" s="96"/>
      <c r="E39" s="97"/>
      <c r="F39" s="98"/>
      <c r="G39" s="112"/>
      <c r="H39" s="97"/>
      <c r="I39" s="98"/>
      <c r="J39" s="100"/>
      <c r="K39" s="99"/>
      <c r="L39" s="98"/>
      <c r="M39" s="100"/>
    </row>
    <row r="40" spans="1:13" ht="12.75">
      <c r="A40" s="101"/>
      <c r="B40" s="102" t="s">
        <v>60</v>
      </c>
      <c r="C40" s="102"/>
      <c r="D40" s="103"/>
      <c r="E40" s="104"/>
      <c r="F40" s="105"/>
      <c r="G40" s="113"/>
      <c r="H40" s="104"/>
      <c r="I40" s="105"/>
      <c r="J40" s="107"/>
      <c r="K40" s="106"/>
      <c r="L40" s="105"/>
      <c r="M40" s="107"/>
    </row>
    <row r="41" spans="1:13" ht="12.75">
      <c r="A41" s="80"/>
      <c r="B41" s="102" t="s">
        <v>83</v>
      </c>
      <c r="C41" s="102"/>
      <c r="D41" s="103"/>
      <c r="E41" s="104"/>
      <c r="F41" s="105"/>
      <c r="G41" s="113"/>
      <c r="H41" s="104"/>
      <c r="I41" s="105"/>
      <c r="J41" s="107"/>
      <c r="K41" s="106"/>
      <c r="L41" s="105"/>
      <c r="M41" s="107"/>
    </row>
    <row r="42" spans="1:13" ht="13.5" thickBot="1">
      <c r="A42" s="80"/>
      <c r="B42" s="231" t="s">
        <v>61</v>
      </c>
      <c r="C42" s="231"/>
      <c r="D42" s="232"/>
      <c r="E42" s="233"/>
      <c r="F42" s="234"/>
      <c r="G42" s="235"/>
      <c r="H42" s="233"/>
      <c r="I42" s="234"/>
      <c r="J42" s="236"/>
      <c r="K42" s="237"/>
      <c r="L42" s="234"/>
      <c r="M42" s="236"/>
    </row>
    <row r="43" spans="1:13" ht="13.5" thickBot="1">
      <c r="A43" s="238" t="s">
        <v>4</v>
      </c>
      <c r="B43" s="239"/>
      <c r="C43" s="239"/>
      <c r="D43" s="240"/>
      <c r="E43" s="241"/>
      <c r="F43" s="242"/>
      <c r="G43" s="243"/>
      <c r="H43" s="241"/>
      <c r="I43" s="242"/>
      <c r="J43" s="244"/>
      <c r="K43" s="245"/>
      <c r="L43" s="242"/>
      <c r="M43" s="244"/>
    </row>
    <row r="44" spans="1:13" ht="13.5" thickTop="1">
      <c r="A44" s="94" t="s">
        <v>88</v>
      </c>
      <c r="B44" s="95"/>
      <c r="C44" s="95"/>
      <c r="D44" s="96"/>
      <c r="E44" s="97"/>
      <c r="F44" s="99"/>
      <c r="G44" s="112"/>
      <c r="H44" s="97"/>
      <c r="I44" s="99"/>
      <c r="J44" s="100"/>
      <c r="K44" s="99"/>
      <c r="L44" s="99"/>
      <c r="M44" s="111"/>
    </row>
    <row r="45" spans="1:13" ht="13.5" thickBot="1">
      <c r="A45" s="108" t="s">
        <v>89</v>
      </c>
      <c r="B45" s="109"/>
      <c r="C45" s="109"/>
      <c r="D45" s="110"/>
      <c r="E45" s="124"/>
      <c r="F45" s="125"/>
      <c r="G45" s="125"/>
      <c r="H45" s="124"/>
      <c r="I45" s="125"/>
      <c r="J45" s="126"/>
      <c r="K45" s="125"/>
      <c r="L45" s="125"/>
      <c r="M45" s="126"/>
    </row>
    <row r="47" ht="2.25" customHeight="1"/>
    <row r="48" ht="17.25" customHeight="1">
      <c r="A48" s="75" t="s">
        <v>85</v>
      </c>
    </row>
    <row r="73" ht="18.75" customHeight="1"/>
    <row r="74" ht="15.75" customHeight="1">
      <c r="A74" s="75" t="s">
        <v>86</v>
      </c>
    </row>
    <row r="75" ht="2.25" customHeight="1" hidden="1"/>
    <row r="76" spans="1:13" ht="12.75" customHeight="1">
      <c r="A76" s="217" t="s">
        <v>90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</row>
    <row r="77" spans="1:13" ht="12.7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</row>
    <row r="78" spans="1:13" ht="12.7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</row>
    <row r="79" spans="1:13" ht="12.7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</row>
    <row r="80" spans="1:13" ht="12.7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</row>
    <row r="81" spans="1:13" ht="12.7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</row>
    <row r="82" spans="1:13" ht="12.7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1:13" ht="12.7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</row>
    <row r="84" spans="1:13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</row>
    <row r="85" spans="1:13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</row>
    <row r="86" spans="1:13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</row>
    <row r="87" spans="1:13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</row>
    <row r="88" spans="1:13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</row>
    <row r="89" spans="1:13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1:13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</row>
    <row r="91" spans="1:13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</row>
    <row r="92" spans="1:13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</row>
    <row r="93" spans="1:13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</row>
    <row r="94" spans="1:13" ht="12.7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</row>
    <row r="95" spans="1:13" ht="12.7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</row>
    <row r="96" spans="1:13" ht="12.7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</row>
    <row r="97" spans="1:13" ht="12.7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</row>
    <row r="98" spans="1:13" ht="13.5" thickBo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</row>
    <row r="99" ht="13.5" thickTop="1"/>
    <row r="121" ht="12.75">
      <c r="A121" s="75"/>
    </row>
  </sheetData>
  <mergeCells count="37">
    <mergeCell ref="A10:D10"/>
    <mergeCell ref="A11:D11"/>
    <mergeCell ref="A5:C5"/>
    <mergeCell ref="A7:D7"/>
    <mergeCell ref="A8:D8"/>
    <mergeCell ref="A9:D9"/>
    <mergeCell ref="B28:G28"/>
    <mergeCell ref="B29:G29"/>
    <mergeCell ref="A76:M98"/>
    <mergeCell ref="B30:G30"/>
    <mergeCell ref="B31:G31"/>
    <mergeCell ref="E45:G45"/>
    <mergeCell ref="H45:J45"/>
    <mergeCell ref="A35:D38"/>
    <mergeCell ref="K45:M45"/>
    <mergeCell ref="B24:G24"/>
    <mergeCell ref="B25:G25"/>
    <mergeCell ref="B26:G26"/>
    <mergeCell ref="B27:G27"/>
    <mergeCell ref="B20:G20"/>
    <mergeCell ref="B21:G21"/>
    <mergeCell ref="B22:G22"/>
    <mergeCell ref="B23:G23"/>
    <mergeCell ref="I16:J17"/>
    <mergeCell ref="H16:H17"/>
    <mergeCell ref="B15:G18"/>
    <mergeCell ref="B19:G19"/>
    <mergeCell ref="A2:M2"/>
    <mergeCell ref="K35:M35"/>
    <mergeCell ref="E35:G35"/>
    <mergeCell ref="H35:J35"/>
    <mergeCell ref="A3:M3"/>
    <mergeCell ref="A15:A18"/>
    <mergeCell ref="K15:K17"/>
    <mergeCell ref="L15:L17"/>
    <mergeCell ref="M15:M17"/>
    <mergeCell ref="H15:J15"/>
  </mergeCells>
  <printOptions/>
  <pageMargins left="0.5905511811023623" right="0.5905511811023623" top="0.38" bottom="0.5118110236220472" header="0.39" footer="0.5118110236220472"/>
  <pageSetup fitToHeight="3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90" zoomScaleNormal="90" workbookViewId="0" topLeftCell="A1">
      <selection activeCell="D1" sqref="D1:D2"/>
    </sheetView>
  </sheetViews>
  <sheetFormatPr defaultColWidth="9.140625" defaultRowHeight="12.75"/>
  <cols>
    <col min="1" max="3" width="4.7109375" style="0" customWidth="1"/>
    <col min="4" max="4" width="36.57421875" style="0" customWidth="1"/>
    <col min="5" max="13" width="10.7109375" style="0" customWidth="1"/>
    <col min="14" max="14" width="10.140625" style="0" customWidth="1"/>
    <col min="15" max="15" width="10.8515625" style="0" customWidth="1"/>
    <col min="16" max="16" width="11.421875" style="0" customWidth="1"/>
  </cols>
  <sheetData>
    <row r="1" spans="4:13" ht="12.75">
      <c r="D1" s="134" t="s">
        <v>24</v>
      </c>
      <c r="E1" s="128" t="s">
        <v>10</v>
      </c>
      <c r="F1" s="129"/>
      <c r="G1" s="129"/>
      <c r="H1" s="128" t="s">
        <v>11</v>
      </c>
      <c r="I1" s="129"/>
      <c r="J1" s="130"/>
      <c r="K1" s="129" t="s">
        <v>12</v>
      </c>
      <c r="L1" s="129"/>
      <c r="M1" s="130"/>
    </row>
    <row r="2" spans="4:14" ht="13.5" thickBot="1">
      <c r="D2" s="135"/>
      <c r="E2" s="33">
        <v>3462837</v>
      </c>
      <c r="F2" s="30">
        <v>3481661</v>
      </c>
      <c r="G2" s="131">
        <v>3503597</v>
      </c>
      <c r="H2" s="133">
        <v>12563</v>
      </c>
      <c r="I2" s="31">
        <v>13349</v>
      </c>
      <c r="J2" s="32">
        <v>13622</v>
      </c>
      <c r="K2" s="132">
        <v>129</v>
      </c>
      <c r="L2" s="31">
        <v>93</v>
      </c>
      <c r="M2" s="32">
        <v>85</v>
      </c>
      <c r="N2" s="29"/>
    </row>
    <row r="3" ht="13.5" thickBot="1"/>
    <row r="4" spans="1:16" ht="12.75" customHeight="1">
      <c r="A4" s="136" t="s">
        <v>3</v>
      </c>
      <c r="B4" s="137"/>
      <c r="C4" s="137"/>
      <c r="D4" s="138"/>
      <c r="E4" s="139" t="s">
        <v>19</v>
      </c>
      <c r="F4" s="140"/>
      <c r="G4" s="140"/>
      <c r="H4" s="140"/>
      <c r="I4" s="140"/>
      <c r="J4" s="140"/>
      <c r="K4" s="140"/>
      <c r="L4" s="140"/>
      <c r="M4" s="141"/>
      <c r="N4" s="136" t="s">
        <v>27</v>
      </c>
      <c r="O4" s="137"/>
      <c r="P4" s="138"/>
    </row>
    <row r="5" spans="1:16" ht="12.75">
      <c r="A5" s="142"/>
      <c r="B5" s="143"/>
      <c r="C5" s="143"/>
      <c r="D5" s="144"/>
      <c r="E5" s="145" t="s">
        <v>10</v>
      </c>
      <c r="F5" s="146"/>
      <c r="G5" s="147"/>
      <c r="H5" s="148" t="s">
        <v>11</v>
      </c>
      <c r="I5" s="146"/>
      <c r="J5" s="147"/>
      <c r="K5" s="148" t="s">
        <v>12</v>
      </c>
      <c r="L5" s="146"/>
      <c r="M5" s="149"/>
      <c r="N5" s="150" t="s">
        <v>28</v>
      </c>
      <c r="O5" s="151"/>
      <c r="P5" s="152"/>
    </row>
    <row r="6" spans="1:16" ht="14.25">
      <c r="A6" s="142"/>
      <c r="B6" s="143"/>
      <c r="C6" s="143"/>
      <c r="D6" s="144"/>
      <c r="E6" s="153" t="s">
        <v>63</v>
      </c>
      <c r="F6" s="146"/>
      <c r="G6" s="147"/>
      <c r="H6" s="154" t="s">
        <v>64</v>
      </c>
      <c r="I6" s="146"/>
      <c r="J6" s="147"/>
      <c r="K6" s="154" t="s">
        <v>65</v>
      </c>
      <c r="L6" s="146"/>
      <c r="M6" s="149"/>
      <c r="N6" s="153" t="s">
        <v>66</v>
      </c>
      <c r="O6" s="146"/>
      <c r="P6" s="149"/>
    </row>
    <row r="7" spans="1:18" ht="13.5" thickBot="1">
      <c r="A7" s="155"/>
      <c r="B7" s="156"/>
      <c r="C7" s="156"/>
      <c r="D7" s="157"/>
      <c r="E7" s="158">
        <v>2007</v>
      </c>
      <c r="F7" s="159">
        <v>2008</v>
      </c>
      <c r="G7" s="159">
        <v>2009</v>
      </c>
      <c r="H7" s="159" t="s">
        <v>21</v>
      </c>
      <c r="I7" s="159" t="s">
        <v>22</v>
      </c>
      <c r="J7" s="159" t="s">
        <v>23</v>
      </c>
      <c r="K7" s="159" t="s">
        <v>21</v>
      </c>
      <c r="L7" s="159" t="s">
        <v>22</v>
      </c>
      <c r="M7" s="160" t="s">
        <v>23</v>
      </c>
      <c r="N7" s="158" t="s">
        <v>21</v>
      </c>
      <c r="O7" s="159" t="s">
        <v>22</v>
      </c>
      <c r="P7" s="160" t="s">
        <v>23</v>
      </c>
      <c r="Q7" s="127"/>
      <c r="R7" s="127"/>
    </row>
    <row r="8" spans="1:18" ht="13.5" thickBot="1">
      <c r="A8" s="249" t="s">
        <v>4</v>
      </c>
      <c r="B8" s="17"/>
      <c r="C8" s="17"/>
      <c r="D8" s="18"/>
      <c r="E8" s="43">
        <f>E9/$R$9*$R$8</f>
        <v>0.2146666666666667</v>
      </c>
      <c r="F8" s="44">
        <f aca="true" t="shared" si="0" ref="F8:M8">F9/$R$9*$R$8</f>
        <v>0.2973333333333334</v>
      </c>
      <c r="G8" s="44">
        <f t="shared" si="0"/>
        <v>0.16666666666666669</v>
      </c>
      <c r="H8" s="44">
        <f t="shared" si="0"/>
        <v>1.6333333333333337</v>
      </c>
      <c r="I8" s="44">
        <f t="shared" si="0"/>
        <v>1.6200000000000003</v>
      </c>
      <c r="J8" s="44">
        <f t="shared" si="0"/>
        <v>1.5733333333333333</v>
      </c>
      <c r="K8" s="44">
        <f t="shared" si="0"/>
        <v>0.18000000000000005</v>
      </c>
      <c r="L8" s="44">
        <f t="shared" si="0"/>
        <v>0.19333333333333336</v>
      </c>
      <c r="M8" s="45">
        <f t="shared" si="0"/>
        <v>0.13333333333333336</v>
      </c>
      <c r="N8" s="43">
        <f aca="true" t="shared" si="1" ref="N8:P9">(E8*E$2+H8*H$2+K8*K$2)/(E$2+H$2+K$2)</f>
        <v>0.21979343652913463</v>
      </c>
      <c r="O8" s="44">
        <f t="shared" si="1"/>
        <v>0.30238228477577533</v>
      </c>
      <c r="P8" s="45">
        <f t="shared" si="1"/>
        <v>0.17211367380622586</v>
      </c>
      <c r="Q8" s="127"/>
      <c r="R8" s="127">
        <f>0.4</f>
        <v>0.4</v>
      </c>
    </row>
    <row r="9" spans="1:18" ht="13.5" thickTop="1">
      <c r="A9" s="15" t="s">
        <v>5</v>
      </c>
      <c r="B9" s="8"/>
      <c r="C9" s="8"/>
      <c r="D9" s="9"/>
      <c r="E9" s="40">
        <f>E10+E15+E16+E17</f>
        <v>0.322</v>
      </c>
      <c r="F9" s="41">
        <f aca="true" t="shared" si="2" ref="F9:M9">F10+F15+F16+F17</f>
        <v>0.44600000000000006</v>
      </c>
      <c r="G9" s="41">
        <f t="shared" si="2"/>
        <v>0.25</v>
      </c>
      <c r="H9" s="41">
        <f t="shared" si="2"/>
        <v>2.45</v>
      </c>
      <c r="I9" s="41">
        <f t="shared" si="2"/>
        <v>2.43</v>
      </c>
      <c r="J9" s="41">
        <f t="shared" si="2"/>
        <v>2.36</v>
      </c>
      <c r="K9" s="41">
        <f t="shared" si="2"/>
        <v>0.27</v>
      </c>
      <c r="L9" s="41">
        <f t="shared" si="2"/>
        <v>0.29</v>
      </c>
      <c r="M9" s="42">
        <f t="shared" si="2"/>
        <v>0.2</v>
      </c>
      <c r="N9" s="39">
        <f t="shared" si="1"/>
        <v>0.32969015479370195</v>
      </c>
      <c r="O9" s="46">
        <f t="shared" si="1"/>
        <v>0.4535734271636631</v>
      </c>
      <c r="P9" s="47">
        <f t="shared" si="1"/>
        <v>0.2581705107093388</v>
      </c>
      <c r="Q9" s="127"/>
      <c r="R9" s="127">
        <v>0.6</v>
      </c>
    </row>
    <row r="10" spans="1:18" ht="12.75">
      <c r="A10" s="10"/>
      <c r="B10" s="6" t="s">
        <v>6</v>
      </c>
      <c r="C10" s="6"/>
      <c r="D10" s="7"/>
      <c r="E10" s="27">
        <v>0.312</v>
      </c>
      <c r="F10" s="19">
        <v>0.326</v>
      </c>
      <c r="G10" s="69">
        <v>0.24</v>
      </c>
      <c r="H10" s="20">
        <v>2.45</v>
      </c>
      <c r="I10" s="28">
        <v>2.43</v>
      </c>
      <c r="J10" s="28">
        <v>2.36</v>
      </c>
      <c r="K10" s="20">
        <v>0.27</v>
      </c>
      <c r="L10" s="20">
        <v>0.29</v>
      </c>
      <c r="M10" s="21">
        <v>0.2</v>
      </c>
      <c r="N10" s="27">
        <f aca="true" t="shared" si="3" ref="N10:P14">(E10*E$2+H10*H$2+K10*K$2)/(E$2+H$2+K$2)</f>
        <v>0.3197266729755385</v>
      </c>
      <c r="O10" s="20">
        <f t="shared" si="3"/>
        <v>0.3340349414595221</v>
      </c>
      <c r="P10" s="35">
        <f t="shared" si="3"/>
        <v>0.24820948089786948</v>
      </c>
      <c r="Q10" s="127">
        <v>2.8</v>
      </c>
      <c r="R10" s="127"/>
    </row>
    <row r="11" spans="1:18" ht="12.75">
      <c r="A11" s="11"/>
      <c r="B11" s="13"/>
      <c r="C11" s="6" t="s">
        <v>7</v>
      </c>
      <c r="D11" s="7"/>
      <c r="E11" s="27">
        <f>E$10*$R11</f>
        <v>0.29952</v>
      </c>
      <c r="F11" s="19">
        <f aca="true" t="shared" si="4" ref="F11:M14">F$10*$R11</f>
        <v>0.31296</v>
      </c>
      <c r="G11" s="69">
        <f t="shared" si="4"/>
        <v>0.2304</v>
      </c>
      <c r="H11" s="20">
        <f t="shared" si="4"/>
        <v>2.352</v>
      </c>
      <c r="I11" s="28">
        <f t="shared" si="4"/>
        <v>2.3328</v>
      </c>
      <c r="J11" s="28">
        <f t="shared" si="4"/>
        <v>2.2655999999999996</v>
      </c>
      <c r="K11" s="20">
        <f t="shared" si="4"/>
        <v>0.2592</v>
      </c>
      <c r="L11" s="20">
        <f t="shared" si="4"/>
        <v>0.2784</v>
      </c>
      <c r="M11" s="21">
        <f t="shared" si="4"/>
        <v>0.192</v>
      </c>
      <c r="N11" s="27">
        <f t="shared" si="3"/>
        <v>0.3069376060565169</v>
      </c>
      <c r="O11" s="20">
        <f t="shared" si="3"/>
        <v>0.32067354380114116</v>
      </c>
      <c r="P11" s="35">
        <f t="shared" si="3"/>
        <v>0.2382811016619547</v>
      </c>
      <c r="Q11" s="127"/>
      <c r="R11" s="127">
        <f>R12+R13</f>
        <v>0.96</v>
      </c>
    </row>
    <row r="12" spans="1:18" ht="12.75">
      <c r="A12" s="11"/>
      <c r="B12" s="14"/>
      <c r="C12" s="13"/>
      <c r="D12" s="251" t="s">
        <v>0</v>
      </c>
      <c r="E12" s="27">
        <f>E$10*$R12</f>
        <v>0.28391999999999995</v>
      </c>
      <c r="F12" s="19">
        <f t="shared" si="4"/>
        <v>0.29666</v>
      </c>
      <c r="G12" s="69">
        <f t="shared" si="4"/>
        <v>0.21839999999999998</v>
      </c>
      <c r="H12" s="20">
        <f t="shared" si="4"/>
        <v>2.2295</v>
      </c>
      <c r="I12" s="28">
        <f t="shared" si="4"/>
        <v>2.2113</v>
      </c>
      <c r="J12" s="28">
        <f t="shared" si="4"/>
        <v>2.1475999999999997</v>
      </c>
      <c r="K12" s="20">
        <f t="shared" si="4"/>
        <v>0.2457</v>
      </c>
      <c r="L12" s="20">
        <f t="shared" si="4"/>
        <v>0.26389999999999997</v>
      </c>
      <c r="M12" s="21">
        <f t="shared" si="4"/>
        <v>0.182</v>
      </c>
      <c r="N12" s="27">
        <f t="shared" si="3"/>
        <v>0.2909512724077399</v>
      </c>
      <c r="O12" s="20">
        <f t="shared" si="3"/>
        <v>0.3039717967281651</v>
      </c>
      <c r="P12" s="35">
        <f t="shared" si="3"/>
        <v>0.22587062761706123</v>
      </c>
      <c r="Q12" s="127"/>
      <c r="R12" s="127">
        <f>1-R13-R14</f>
        <v>0.9099999999999999</v>
      </c>
    </row>
    <row r="13" spans="1:18" ht="12.75">
      <c r="A13" s="11"/>
      <c r="B13" s="14"/>
      <c r="C13" s="5"/>
      <c r="D13" s="9" t="s">
        <v>1</v>
      </c>
      <c r="E13" s="27">
        <f>E$10*$R13</f>
        <v>0.015600000000000001</v>
      </c>
      <c r="F13" s="19">
        <f t="shared" si="4"/>
        <v>0.016300000000000002</v>
      </c>
      <c r="G13" s="69">
        <f t="shared" si="4"/>
        <v>0.012</v>
      </c>
      <c r="H13" s="20">
        <f t="shared" si="4"/>
        <v>0.12250000000000001</v>
      </c>
      <c r="I13" s="28">
        <f t="shared" si="4"/>
        <v>0.12150000000000001</v>
      </c>
      <c r="J13" s="28">
        <f t="shared" si="4"/>
        <v>0.118</v>
      </c>
      <c r="K13" s="20">
        <f t="shared" si="4"/>
        <v>0.013500000000000002</v>
      </c>
      <c r="L13" s="20">
        <f t="shared" si="4"/>
        <v>0.014499999999999999</v>
      </c>
      <c r="M13" s="21">
        <f t="shared" si="4"/>
        <v>0.010000000000000002</v>
      </c>
      <c r="N13" s="27">
        <f t="shared" si="3"/>
        <v>0.01598633364877692</v>
      </c>
      <c r="O13" s="20">
        <f t="shared" si="3"/>
        <v>0.016701747072976107</v>
      </c>
      <c r="P13" s="35">
        <f t="shared" si="3"/>
        <v>0.012410474044893476</v>
      </c>
      <c r="Q13" s="127"/>
      <c r="R13" s="127">
        <v>0.05</v>
      </c>
    </row>
    <row r="14" spans="1:18" ht="12.75">
      <c r="A14" s="11"/>
      <c r="B14" s="5"/>
      <c r="C14" s="252" t="s">
        <v>75</v>
      </c>
      <c r="D14" s="9"/>
      <c r="E14" s="27">
        <f>E$10*$R14</f>
        <v>0.01248</v>
      </c>
      <c r="F14" s="19">
        <f t="shared" si="4"/>
        <v>0.013040000000000001</v>
      </c>
      <c r="G14" s="51">
        <f t="shared" si="4"/>
        <v>0.0096</v>
      </c>
      <c r="H14" s="20">
        <f t="shared" si="4"/>
        <v>0.098</v>
      </c>
      <c r="I14" s="28">
        <f t="shared" si="4"/>
        <v>0.09720000000000001</v>
      </c>
      <c r="J14" s="28">
        <f t="shared" si="4"/>
        <v>0.0944</v>
      </c>
      <c r="K14" s="20">
        <f t="shared" si="4"/>
        <v>0.0108</v>
      </c>
      <c r="L14" s="20">
        <f t="shared" si="4"/>
        <v>0.0116</v>
      </c>
      <c r="M14" s="21">
        <f t="shared" si="4"/>
        <v>0.008</v>
      </c>
      <c r="N14" s="27">
        <f t="shared" si="3"/>
        <v>0.012789066919021534</v>
      </c>
      <c r="O14" s="20">
        <f t="shared" si="3"/>
        <v>0.013361397658380885</v>
      </c>
      <c r="P14" s="35">
        <f t="shared" si="3"/>
        <v>0.00992837923591478</v>
      </c>
      <c r="Q14" s="127"/>
      <c r="R14" s="127">
        <v>0.04</v>
      </c>
    </row>
    <row r="15" spans="1:18" ht="12.75">
      <c r="A15" s="11"/>
      <c r="B15" s="6" t="s">
        <v>8</v>
      </c>
      <c r="C15" s="6"/>
      <c r="D15" s="7"/>
      <c r="E15" s="27">
        <v>0.01</v>
      </c>
      <c r="F15" s="19">
        <v>0</v>
      </c>
      <c r="G15" s="19">
        <v>0.01</v>
      </c>
      <c r="H15" s="20">
        <v>0</v>
      </c>
      <c r="I15" s="28">
        <v>0</v>
      </c>
      <c r="J15" s="28">
        <v>0</v>
      </c>
      <c r="K15" s="20">
        <v>0</v>
      </c>
      <c r="L15" s="20">
        <v>0</v>
      </c>
      <c r="M15" s="21">
        <v>0</v>
      </c>
      <c r="N15" s="27">
        <f aca="true" t="shared" si="5" ref="N15:P17">(E15*E$2+H15*H$2+K15*K$2)/(E$2+H$2+K$2)</f>
        <v>0.009963481818163509</v>
      </c>
      <c r="O15" s="20">
        <f t="shared" si="5"/>
        <v>0</v>
      </c>
      <c r="P15" s="35">
        <f t="shared" si="5"/>
        <v>0.009961029811469239</v>
      </c>
      <c r="Q15" s="127"/>
      <c r="R15" s="127"/>
    </row>
    <row r="16" spans="1:18" ht="12.75">
      <c r="A16" s="11"/>
      <c r="B16" s="6" t="s">
        <v>9</v>
      </c>
      <c r="C16" s="6"/>
      <c r="D16" s="7"/>
      <c r="E16" s="27">
        <v>0</v>
      </c>
      <c r="F16" s="19">
        <v>0.1</v>
      </c>
      <c r="G16" s="19">
        <v>0</v>
      </c>
      <c r="H16" s="20">
        <v>0</v>
      </c>
      <c r="I16" s="28">
        <v>0</v>
      </c>
      <c r="J16" s="28">
        <v>0</v>
      </c>
      <c r="K16" s="20">
        <v>0</v>
      </c>
      <c r="L16" s="20">
        <v>0</v>
      </c>
      <c r="M16" s="21">
        <v>0</v>
      </c>
      <c r="N16" s="27">
        <f t="shared" si="5"/>
        <v>0</v>
      </c>
      <c r="O16" s="20">
        <f t="shared" si="5"/>
        <v>0.09961540475345076</v>
      </c>
      <c r="P16" s="35">
        <f t="shared" si="5"/>
        <v>0</v>
      </c>
      <c r="Q16" s="127"/>
      <c r="R16" s="127"/>
    </row>
    <row r="17" spans="1:18" ht="13.5" thickBot="1">
      <c r="A17" s="12"/>
      <c r="B17" s="1" t="s">
        <v>2</v>
      </c>
      <c r="C17" s="1"/>
      <c r="D17" s="3"/>
      <c r="E17" s="164">
        <v>0</v>
      </c>
      <c r="F17" s="165">
        <v>0.02</v>
      </c>
      <c r="G17" s="165">
        <v>0</v>
      </c>
      <c r="H17" s="49">
        <v>0</v>
      </c>
      <c r="I17" s="52">
        <v>0</v>
      </c>
      <c r="J17" s="52">
        <v>0</v>
      </c>
      <c r="K17" s="49">
        <v>0</v>
      </c>
      <c r="L17" s="49">
        <v>0</v>
      </c>
      <c r="M17" s="53">
        <v>0</v>
      </c>
      <c r="N17" s="48">
        <f t="shared" si="5"/>
        <v>0</v>
      </c>
      <c r="O17" s="49">
        <f t="shared" si="5"/>
        <v>0.01992308095069015</v>
      </c>
      <c r="P17" s="50">
        <f t="shared" si="5"/>
        <v>0</v>
      </c>
      <c r="Q17" s="127"/>
      <c r="R17" s="127"/>
    </row>
    <row r="18" spans="1:18" ht="13.5" thickBot="1">
      <c r="A18" s="1"/>
      <c r="B18" s="250" t="s">
        <v>58</v>
      </c>
      <c r="C18" s="166"/>
      <c r="D18" s="166"/>
      <c r="E18" s="167">
        <f>E15+E16+E17+E13</f>
        <v>0.0256</v>
      </c>
      <c r="F18" s="167">
        <f>F15+F16+F17+F13</f>
        <v>0.1363</v>
      </c>
      <c r="G18" s="168">
        <f>G15+G16+G17+G13</f>
        <v>0.022</v>
      </c>
      <c r="H18" s="1"/>
      <c r="I18" s="1"/>
      <c r="J18" s="1"/>
      <c r="K18" s="1"/>
      <c r="L18" s="1"/>
      <c r="M18" s="1"/>
      <c r="N18" s="1"/>
      <c r="O18" s="1"/>
      <c r="P18" s="1"/>
      <c r="Q18" s="127"/>
      <c r="R18" s="127"/>
    </row>
    <row r="19" spans="17:18" ht="13.5" thickBot="1">
      <c r="Q19" s="127"/>
      <c r="R19" s="127"/>
    </row>
    <row r="20" spans="1:18" ht="12.75">
      <c r="A20" s="136" t="s">
        <v>3</v>
      </c>
      <c r="B20" s="137"/>
      <c r="C20" s="137"/>
      <c r="D20" s="138"/>
      <c r="E20" s="139" t="s">
        <v>20</v>
      </c>
      <c r="F20" s="140"/>
      <c r="G20" s="140"/>
      <c r="H20" s="140"/>
      <c r="I20" s="140"/>
      <c r="J20" s="140"/>
      <c r="K20" s="140"/>
      <c r="L20" s="140"/>
      <c r="M20" s="141"/>
      <c r="N20" s="136" t="s">
        <v>25</v>
      </c>
      <c r="O20" s="137"/>
      <c r="P20" s="138"/>
      <c r="Q20" s="127"/>
      <c r="R20" s="127"/>
    </row>
    <row r="21" spans="1:18" ht="12.75">
      <c r="A21" s="142"/>
      <c r="B21" s="143"/>
      <c r="C21" s="143"/>
      <c r="D21" s="144"/>
      <c r="E21" s="145" t="s">
        <v>10</v>
      </c>
      <c r="F21" s="146"/>
      <c r="G21" s="147"/>
      <c r="H21" s="148" t="s">
        <v>11</v>
      </c>
      <c r="I21" s="146"/>
      <c r="J21" s="147"/>
      <c r="K21" s="148" t="s">
        <v>12</v>
      </c>
      <c r="L21" s="146"/>
      <c r="M21" s="149"/>
      <c r="N21" s="150" t="s">
        <v>26</v>
      </c>
      <c r="O21" s="151"/>
      <c r="P21" s="152"/>
      <c r="Q21" s="127"/>
      <c r="R21" s="127"/>
    </row>
    <row r="22" spans="1:18" ht="14.25">
      <c r="A22" s="142"/>
      <c r="B22" s="143"/>
      <c r="C22" s="143"/>
      <c r="D22" s="144"/>
      <c r="E22" s="153" t="s">
        <v>67</v>
      </c>
      <c r="F22" s="146"/>
      <c r="G22" s="147"/>
      <c r="H22" s="154" t="s">
        <v>68</v>
      </c>
      <c r="I22" s="146"/>
      <c r="J22" s="147"/>
      <c r="K22" s="154" t="s">
        <v>69</v>
      </c>
      <c r="L22" s="146"/>
      <c r="M22" s="149"/>
      <c r="N22" s="154" t="s">
        <v>70</v>
      </c>
      <c r="O22" s="146"/>
      <c r="P22" s="149"/>
      <c r="Q22" s="127"/>
      <c r="R22" s="127"/>
    </row>
    <row r="23" spans="1:18" ht="13.5" thickBot="1">
      <c r="A23" s="155"/>
      <c r="B23" s="156"/>
      <c r="C23" s="156"/>
      <c r="D23" s="157"/>
      <c r="E23" s="158" t="s">
        <v>21</v>
      </c>
      <c r="F23" s="159" t="s">
        <v>22</v>
      </c>
      <c r="G23" s="159" t="s">
        <v>23</v>
      </c>
      <c r="H23" s="159" t="s">
        <v>21</v>
      </c>
      <c r="I23" s="159" t="s">
        <v>22</v>
      </c>
      <c r="J23" s="159" t="s">
        <v>23</v>
      </c>
      <c r="K23" s="159" t="s">
        <v>21</v>
      </c>
      <c r="L23" s="159" t="s">
        <v>22</v>
      </c>
      <c r="M23" s="160" t="s">
        <v>23</v>
      </c>
      <c r="N23" s="159" t="s">
        <v>21</v>
      </c>
      <c r="O23" s="159" t="s">
        <v>22</v>
      </c>
      <c r="P23" s="160" t="s">
        <v>23</v>
      </c>
      <c r="Q23" s="127"/>
      <c r="R23" s="127"/>
    </row>
    <row r="24" spans="1:18" ht="13.5" thickBot="1">
      <c r="A24" s="249" t="s">
        <v>4</v>
      </c>
      <c r="B24" s="17"/>
      <c r="C24" s="17"/>
      <c r="D24" s="18"/>
      <c r="E24" s="54">
        <f>E25/$R$25*$R$24</f>
        <v>32.99172413793103</v>
      </c>
      <c r="F24" s="55">
        <f aca="true" t="shared" si="6" ref="F24:M24">F25/$R$25*$R$24</f>
        <v>37.63344827586206</v>
      </c>
      <c r="G24" s="55">
        <f t="shared" si="6"/>
        <v>26.16310344827586</v>
      </c>
      <c r="H24" s="55">
        <f t="shared" si="6"/>
        <v>154.74103448275858</v>
      </c>
      <c r="I24" s="55">
        <f t="shared" si="6"/>
        <v>159.82448275862066</v>
      </c>
      <c r="J24" s="55">
        <f t="shared" si="6"/>
        <v>160.86724137931031</v>
      </c>
      <c r="K24" s="55">
        <f t="shared" si="6"/>
        <v>5.568620689655171</v>
      </c>
      <c r="L24" s="55">
        <f t="shared" si="6"/>
        <v>4.294137931034482</v>
      </c>
      <c r="M24" s="56">
        <f t="shared" si="6"/>
        <v>1.593103448275862</v>
      </c>
      <c r="N24" s="54">
        <f aca="true" t="shared" si="7" ref="N24:P25">(E24*E$2+H24*H$2+K24*K$2)/(E$2+H$2+K$2)</f>
        <v>33.43079370274181</v>
      </c>
      <c r="O24" s="55">
        <f t="shared" si="7"/>
        <v>38.099250732455836</v>
      </c>
      <c r="P24" s="56">
        <f t="shared" si="7"/>
        <v>26.684198956908762</v>
      </c>
      <c r="Q24" s="127"/>
      <c r="R24" s="127">
        <v>0.42</v>
      </c>
    </row>
    <row r="25" spans="1:18" ht="13.5" thickTop="1">
      <c r="A25" s="15" t="s">
        <v>5</v>
      </c>
      <c r="B25" s="8"/>
      <c r="C25" s="8"/>
      <c r="D25" s="9"/>
      <c r="E25" s="57">
        <f aca="true" t="shared" si="8" ref="E25:M25">E26+E31+E32+E33</f>
        <v>45.56</v>
      </c>
      <c r="F25" s="58">
        <f t="shared" si="8"/>
        <v>51.97</v>
      </c>
      <c r="G25" s="58">
        <f t="shared" si="8"/>
        <v>36.13</v>
      </c>
      <c r="H25" s="58">
        <f t="shared" si="8"/>
        <v>213.69</v>
      </c>
      <c r="I25" s="58">
        <f t="shared" si="8"/>
        <v>220.71</v>
      </c>
      <c r="J25" s="58">
        <f t="shared" si="8"/>
        <v>222.15</v>
      </c>
      <c r="K25" s="58">
        <f t="shared" si="8"/>
        <v>7.69</v>
      </c>
      <c r="L25" s="58">
        <f t="shared" si="8"/>
        <v>5.93</v>
      </c>
      <c r="M25" s="59">
        <f t="shared" si="8"/>
        <v>2.2</v>
      </c>
      <c r="N25" s="60">
        <f t="shared" si="7"/>
        <v>46.16633416092917</v>
      </c>
      <c r="O25" s="61">
        <f t="shared" si="7"/>
        <v>52.61325101148664</v>
      </c>
      <c r="P25" s="62">
        <f t="shared" si="7"/>
        <v>36.849608083350205</v>
      </c>
      <c r="Q25" s="127"/>
      <c r="R25" s="127">
        <f>1-R24</f>
        <v>0.5800000000000001</v>
      </c>
    </row>
    <row r="26" spans="1:18" ht="12.75">
      <c r="A26" s="10"/>
      <c r="B26" s="6" t="s">
        <v>6</v>
      </c>
      <c r="C26" s="6"/>
      <c r="D26" s="7"/>
      <c r="E26" s="23">
        <v>44.36</v>
      </c>
      <c r="F26" s="24">
        <v>48.27</v>
      </c>
      <c r="G26" s="24">
        <v>34.93</v>
      </c>
      <c r="H26" s="22">
        <v>213.69</v>
      </c>
      <c r="I26" s="25">
        <v>220.71</v>
      </c>
      <c r="J26" s="25">
        <v>222.15</v>
      </c>
      <c r="K26" s="22">
        <v>7.69</v>
      </c>
      <c r="L26" s="22">
        <v>5.93</v>
      </c>
      <c r="M26" s="26">
        <v>2.2</v>
      </c>
      <c r="N26" s="23">
        <f aca="true" t="shared" si="9" ref="N26:P30">(E26*E$2+H26*H$2+K26*K$2)/(E$2+H$2+K$2)</f>
        <v>44.97071634274955</v>
      </c>
      <c r="O26" s="22">
        <f t="shared" si="9"/>
        <v>48.92748103560896</v>
      </c>
      <c r="P26" s="34">
        <f t="shared" si="9"/>
        <v>35.65428450597389</v>
      </c>
      <c r="Q26" s="127">
        <v>259.28</v>
      </c>
      <c r="R26" s="127"/>
    </row>
    <row r="27" spans="1:18" ht="12.75">
      <c r="A27" s="11"/>
      <c r="B27" s="13"/>
      <c r="C27" s="6" t="s">
        <v>7</v>
      </c>
      <c r="D27" s="7"/>
      <c r="E27" s="23">
        <f>E$26*$R27</f>
        <v>42.5856</v>
      </c>
      <c r="F27" s="24">
        <f aca="true" t="shared" si="10" ref="F27:M30">F$26*$R27</f>
        <v>46.3392</v>
      </c>
      <c r="G27" s="24">
        <f t="shared" si="10"/>
        <v>33.5328</v>
      </c>
      <c r="H27" s="22">
        <f t="shared" si="10"/>
        <v>205.14239999999998</v>
      </c>
      <c r="I27" s="25">
        <f t="shared" si="10"/>
        <v>211.8816</v>
      </c>
      <c r="J27" s="25">
        <f t="shared" si="10"/>
        <v>213.264</v>
      </c>
      <c r="K27" s="22">
        <f t="shared" si="10"/>
        <v>7.3824000000000005</v>
      </c>
      <c r="L27" s="22">
        <f t="shared" si="10"/>
        <v>5.692799999999999</v>
      </c>
      <c r="M27" s="26">
        <f t="shared" si="10"/>
        <v>2.112</v>
      </c>
      <c r="N27" s="23">
        <f t="shared" si="9"/>
        <v>43.171887689039565</v>
      </c>
      <c r="O27" s="22">
        <f t="shared" si="9"/>
        <v>46.970381794184604</v>
      </c>
      <c r="P27" s="34">
        <f t="shared" si="9"/>
        <v>34.228113125734936</v>
      </c>
      <c r="Q27" s="127"/>
      <c r="R27" s="127">
        <f>R11</f>
        <v>0.96</v>
      </c>
    </row>
    <row r="28" spans="1:18" ht="12.75">
      <c r="A28" s="11"/>
      <c r="B28" s="14"/>
      <c r="C28" s="13"/>
      <c r="D28" s="251" t="s">
        <v>0</v>
      </c>
      <c r="E28" s="23">
        <f>E$26*$R28</f>
        <v>40.367599999999996</v>
      </c>
      <c r="F28" s="24">
        <f t="shared" si="10"/>
        <v>43.9257</v>
      </c>
      <c r="G28" s="24">
        <f t="shared" si="10"/>
        <v>31.786299999999997</v>
      </c>
      <c r="H28" s="22">
        <f t="shared" si="10"/>
        <v>194.45789999999997</v>
      </c>
      <c r="I28" s="25">
        <f t="shared" si="10"/>
        <v>200.84609999999998</v>
      </c>
      <c r="J28" s="25">
        <f t="shared" si="10"/>
        <v>202.1565</v>
      </c>
      <c r="K28" s="22">
        <f t="shared" si="10"/>
        <v>6.9979</v>
      </c>
      <c r="L28" s="22">
        <f t="shared" si="10"/>
        <v>5.396299999999999</v>
      </c>
      <c r="M28" s="26">
        <f t="shared" si="10"/>
        <v>2.002</v>
      </c>
      <c r="N28" s="23">
        <f t="shared" si="9"/>
        <v>40.923351871902085</v>
      </c>
      <c r="O28" s="22">
        <f t="shared" si="9"/>
        <v>44.52400774240416</v>
      </c>
      <c r="P28" s="34">
        <f t="shared" si="9"/>
        <v>32.44539890043624</v>
      </c>
      <c r="Q28" s="127"/>
      <c r="R28" s="127">
        <f>R12</f>
        <v>0.9099999999999999</v>
      </c>
    </row>
    <row r="29" spans="1:18" ht="12.75">
      <c r="A29" s="11"/>
      <c r="B29" s="14"/>
      <c r="C29" s="5"/>
      <c r="D29" s="9" t="s">
        <v>1</v>
      </c>
      <c r="E29" s="23">
        <f>E$26*$R29</f>
        <v>2.218</v>
      </c>
      <c r="F29" s="24">
        <f t="shared" si="10"/>
        <v>2.4135000000000004</v>
      </c>
      <c r="G29" s="24">
        <f t="shared" si="10"/>
        <v>1.7465000000000002</v>
      </c>
      <c r="H29" s="22">
        <f t="shared" si="10"/>
        <v>10.6845</v>
      </c>
      <c r="I29" s="25">
        <f t="shared" si="10"/>
        <v>11.0355</v>
      </c>
      <c r="J29" s="25">
        <f t="shared" si="10"/>
        <v>11.107500000000002</v>
      </c>
      <c r="K29" s="22">
        <f t="shared" si="10"/>
        <v>0.38450000000000006</v>
      </c>
      <c r="L29" s="22">
        <f t="shared" si="10"/>
        <v>0.2965</v>
      </c>
      <c r="M29" s="26">
        <f t="shared" si="10"/>
        <v>0.11000000000000001</v>
      </c>
      <c r="N29" s="23">
        <f t="shared" si="9"/>
        <v>2.248535817137477</v>
      </c>
      <c r="O29" s="22">
        <f t="shared" si="9"/>
        <v>2.446374051780449</v>
      </c>
      <c r="P29" s="34">
        <f t="shared" si="9"/>
        <v>1.7827142252986947</v>
      </c>
      <c r="Q29" s="127"/>
      <c r="R29" s="127">
        <f>R13</f>
        <v>0.05</v>
      </c>
    </row>
    <row r="30" spans="1:18" ht="12.75">
      <c r="A30" s="11"/>
      <c r="B30" s="5"/>
      <c r="C30" s="252" t="s">
        <v>75</v>
      </c>
      <c r="D30" s="9"/>
      <c r="E30" s="23">
        <f>E$26*$R30</f>
        <v>1.7744</v>
      </c>
      <c r="F30" s="24">
        <f t="shared" si="10"/>
        <v>1.9308</v>
      </c>
      <c r="G30" s="24">
        <f t="shared" si="10"/>
        <v>1.3972</v>
      </c>
      <c r="H30" s="22">
        <f t="shared" si="10"/>
        <v>8.5476</v>
      </c>
      <c r="I30" s="25">
        <f t="shared" si="10"/>
        <v>8.8284</v>
      </c>
      <c r="J30" s="25">
        <f t="shared" si="10"/>
        <v>8.886000000000001</v>
      </c>
      <c r="K30" s="22">
        <f t="shared" si="10"/>
        <v>0.30760000000000004</v>
      </c>
      <c r="L30" s="22">
        <f t="shared" si="10"/>
        <v>0.2372</v>
      </c>
      <c r="M30" s="26">
        <f t="shared" si="10"/>
        <v>0.08800000000000001</v>
      </c>
      <c r="N30" s="23">
        <f t="shared" si="9"/>
        <v>1.798828653709982</v>
      </c>
      <c r="O30" s="22">
        <f t="shared" si="9"/>
        <v>1.9570992414243589</v>
      </c>
      <c r="P30" s="34">
        <f t="shared" si="9"/>
        <v>1.426171380238956</v>
      </c>
      <c r="Q30" s="127"/>
      <c r="R30" s="127">
        <f>R14</f>
        <v>0.04</v>
      </c>
    </row>
    <row r="31" spans="1:18" ht="12.75">
      <c r="A31" s="11"/>
      <c r="B31" s="6" t="s">
        <v>8</v>
      </c>
      <c r="C31" s="6"/>
      <c r="D31" s="7"/>
      <c r="E31" s="23">
        <v>1.2</v>
      </c>
      <c r="F31" s="24">
        <v>0</v>
      </c>
      <c r="G31" s="24">
        <v>1.2</v>
      </c>
      <c r="H31" s="22">
        <v>0</v>
      </c>
      <c r="I31" s="25">
        <v>0</v>
      </c>
      <c r="J31" s="25">
        <v>0</v>
      </c>
      <c r="K31" s="22">
        <v>0</v>
      </c>
      <c r="L31" s="22">
        <v>0</v>
      </c>
      <c r="M31" s="26">
        <v>0</v>
      </c>
      <c r="N31" s="23">
        <f aca="true" t="shared" si="11" ref="N31:P33">(E31*E$2+H31*H$2+K31*K$2)/(E$2+H$2+K$2)</f>
        <v>1.1956178181796209</v>
      </c>
      <c r="O31" s="22">
        <f t="shared" si="11"/>
        <v>0</v>
      </c>
      <c r="P31" s="34">
        <f t="shared" si="11"/>
        <v>1.1953235773763085</v>
      </c>
      <c r="Q31" s="127"/>
      <c r="R31" s="127"/>
    </row>
    <row r="32" spans="1:18" ht="12.75">
      <c r="A32" s="11"/>
      <c r="B32" s="6" t="s">
        <v>9</v>
      </c>
      <c r="C32" s="6"/>
      <c r="D32" s="7"/>
      <c r="E32" s="23">
        <v>0</v>
      </c>
      <c r="F32" s="24">
        <v>2.8</v>
      </c>
      <c r="G32" s="24">
        <v>0</v>
      </c>
      <c r="H32" s="22">
        <v>0</v>
      </c>
      <c r="I32" s="25">
        <v>0</v>
      </c>
      <c r="J32" s="25">
        <v>0</v>
      </c>
      <c r="K32" s="22">
        <v>0</v>
      </c>
      <c r="L32" s="22">
        <v>0</v>
      </c>
      <c r="M32" s="26">
        <v>0</v>
      </c>
      <c r="N32" s="23">
        <f t="shared" si="11"/>
        <v>0</v>
      </c>
      <c r="O32" s="22">
        <f t="shared" si="11"/>
        <v>2.789231333096621</v>
      </c>
      <c r="P32" s="34">
        <f t="shared" si="11"/>
        <v>0</v>
      </c>
      <c r="Q32" s="127"/>
      <c r="R32" s="127"/>
    </row>
    <row r="33" spans="1:18" ht="13.5" thickBot="1">
      <c r="A33" s="12"/>
      <c r="B33" s="1" t="s">
        <v>2</v>
      </c>
      <c r="C33" s="1"/>
      <c r="D33" s="3"/>
      <c r="E33" s="162">
        <v>0</v>
      </c>
      <c r="F33" s="163">
        <v>0.9</v>
      </c>
      <c r="G33" s="163">
        <v>0</v>
      </c>
      <c r="H33" s="65">
        <v>0</v>
      </c>
      <c r="I33" s="66">
        <v>0</v>
      </c>
      <c r="J33" s="66">
        <v>0</v>
      </c>
      <c r="K33" s="65">
        <v>0</v>
      </c>
      <c r="L33" s="65">
        <v>0</v>
      </c>
      <c r="M33" s="67">
        <v>0</v>
      </c>
      <c r="N33" s="63">
        <f t="shared" si="11"/>
        <v>0</v>
      </c>
      <c r="O33" s="65">
        <f t="shared" si="11"/>
        <v>0.8965386427810568</v>
      </c>
      <c r="P33" s="68">
        <f t="shared" si="11"/>
        <v>0</v>
      </c>
      <c r="Q33" s="127"/>
      <c r="R33" s="127"/>
    </row>
    <row r="34" spans="1:18" ht="13.5" thickBot="1">
      <c r="A34" s="1"/>
      <c r="B34" s="250" t="s">
        <v>58</v>
      </c>
      <c r="C34" s="166"/>
      <c r="D34" s="166"/>
      <c r="E34" s="167">
        <f>E31+E32+E33+E29</f>
        <v>3.418</v>
      </c>
      <c r="F34" s="167">
        <f>F31+F32+F33+F29</f>
        <v>6.1135</v>
      </c>
      <c r="G34" s="168">
        <f>G31+G32+G33+G29</f>
        <v>2.9465000000000003</v>
      </c>
      <c r="H34" s="1"/>
      <c r="I34" s="1"/>
      <c r="J34" s="1"/>
      <c r="K34" s="1"/>
      <c r="L34" s="1"/>
      <c r="M34" s="1"/>
      <c r="N34" s="1"/>
      <c r="O34" s="1"/>
      <c r="P34" s="1"/>
      <c r="Q34" s="127"/>
      <c r="R34" s="127"/>
    </row>
    <row r="35" spans="17:18" ht="13.5" thickBot="1">
      <c r="Q35" s="127"/>
      <c r="R35" s="127"/>
    </row>
    <row r="36" spans="1:18" ht="12.75" customHeight="1">
      <c r="A36" s="136" t="s">
        <v>3</v>
      </c>
      <c r="B36" s="137"/>
      <c r="C36" s="137"/>
      <c r="D36" s="138"/>
      <c r="E36" s="139" t="s">
        <v>29</v>
      </c>
      <c r="F36" s="140"/>
      <c r="G36" s="140"/>
      <c r="H36" s="140"/>
      <c r="I36" s="140"/>
      <c r="J36" s="140"/>
      <c r="K36" s="140"/>
      <c r="L36" s="140"/>
      <c r="M36" s="140"/>
      <c r="N36" s="136" t="s">
        <v>30</v>
      </c>
      <c r="O36" s="137"/>
      <c r="P36" s="138"/>
      <c r="Q36" s="127"/>
      <c r="R36" s="127"/>
    </row>
    <row r="37" spans="1:18" ht="12.75">
      <c r="A37" s="142"/>
      <c r="B37" s="143"/>
      <c r="C37" s="143"/>
      <c r="D37" s="144"/>
      <c r="E37" s="145" t="s">
        <v>10</v>
      </c>
      <c r="F37" s="146"/>
      <c r="G37" s="147"/>
      <c r="H37" s="148" t="s">
        <v>11</v>
      </c>
      <c r="I37" s="146"/>
      <c r="J37" s="147"/>
      <c r="K37" s="148" t="s">
        <v>12</v>
      </c>
      <c r="L37" s="146"/>
      <c r="M37" s="146"/>
      <c r="N37" s="150" t="s">
        <v>31</v>
      </c>
      <c r="O37" s="151"/>
      <c r="P37" s="152"/>
      <c r="Q37" s="127"/>
      <c r="R37" s="127"/>
    </row>
    <row r="38" spans="1:18" ht="14.25">
      <c r="A38" s="142"/>
      <c r="B38" s="143"/>
      <c r="C38" s="143"/>
      <c r="D38" s="144"/>
      <c r="E38" s="153" t="s">
        <v>71</v>
      </c>
      <c r="F38" s="146"/>
      <c r="G38" s="147"/>
      <c r="H38" s="154" t="s">
        <v>72</v>
      </c>
      <c r="I38" s="146"/>
      <c r="J38" s="147"/>
      <c r="K38" s="154" t="s">
        <v>73</v>
      </c>
      <c r="L38" s="146"/>
      <c r="M38" s="146"/>
      <c r="N38" s="153" t="s">
        <v>74</v>
      </c>
      <c r="O38" s="146"/>
      <c r="P38" s="149"/>
      <c r="Q38" s="127"/>
      <c r="R38" s="127"/>
    </row>
    <row r="39" spans="1:18" ht="13.5" thickBot="1">
      <c r="A39" s="155"/>
      <c r="B39" s="156"/>
      <c r="C39" s="156"/>
      <c r="D39" s="157"/>
      <c r="E39" s="158" t="s">
        <v>21</v>
      </c>
      <c r="F39" s="159" t="s">
        <v>22</v>
      </c>
      <c r="G39" s="159" t="s">
        <v>23</v>
      </c>
      <c r="H39" s="159" t="s">
        <v>21</v>
      </c>
      <c r="I39" s="159" t="s">
        <v>22</v>
      </c>
      <c r="J39" s="159" t="s">
        <v>23</v>
      </c>
      <c r="K39" s="159" t="s">
        <v>21</v>
      </c>
      <c r="L39" s="159" t="s">
        <v>22</v>
      </c>
      <c r="M39" s="161" t="s">
        <v>23</v>
      </c>
      <c r="N39" s="158" t="s">
        <v>21</v>
      </c>
      <c r="O39" s="159" t="s">
        <v>22</v>
      </c>
      <c r="P39" s="160" t="s">
        <v>23</v>
      </c>
      <c r="Q39" s="127"/>
      <c r="R39" s="127"/>
    </row>
    <row r="40" spans="1:18" ht="13.5" thickBot="1">
      <c r="A40" s="16" t="s">
        <v>4</v>
      </c>
      <c r="B40" s="17"/>
      <c r="C40" s="17"/>
      <c r="D40" s="18"/>
      <c r="E40" s="54">
        <f aca="true" t="shared" si="12" ref="E40:P40">E24/E8</f>
        <v>153.68815592203893</v>
      </c>
      <c r="F40" s="55">
        <f t="shared" si="12"/>
        <v>126.56989330446878</v>
      </c>
      <c r="G40" s="55">
        <f t="shared" si="12"/>
        <v>156.97862068965514</v>
      </c>
      <c r="H40" s="55">
        <f t="shared" si="12"/>
        <v>94.73940886699502</v>
      </c>
      <c r="I40" s="55">
        <f t="shared" si="12"/>
        <v>98.65708812260533</v>
      </c>
      <c r="J40" s="55">
        <f t="shared" si="12"/>
        <v>102.24612799532436</v>
      </c>
      <c r="K40" s="55">
        <f t="shared" si="12"/>
        <v>30.93678160919539</v>
      </c>
      <c r="L40" s="55">
        <f t="shared" si="12"/>
        <v>22.211058263971452</v>
      </c>
      <c r="M40" s="56">
        <f t="shared" si="12"/>
        <v>11.948275862068963</v>
      </c>
      <c r="N40" s="54">
        <f t="shared" si="12"/>
        <v>152.10096457229923</v>
      </c>
      <c r="O40" s="55">
        <f t="shared" si="12"/>
        <v>125.9969669212185</v>
      </c>
      <c r="P40" s="56">
        <f t="shared" si="12"/>
        <v>155.0382277409938</v>
      </c>
      <c r="Q40" s="127"/>
      <c r="R40" s="127"/>
    </row>
    <row r="41" spans="1:18" ht="13.5" thickTop="1">
      <c r="A41" s="15" t="s">
        <v>5</v>
      </c>
      <c r="B41" s="8"/>
      <c r="C41" s="8"/>
      <c r="D41" s="9"/>
      <c r="E41" s="57">
        <f aca="true" t="shared" si="13" ref="E41:P41">E25/E9</f>
        <v>141.49068322981367</v>
      </c>
      <c r="F41" s="58">
        <f t="shared" si="13"/>
        <v>116.52466367713002</v>
      </c>
      <c r="G41" s="58">
        <f t="shared" si="13"/>
        <v>144.52</v>
      </c>
      <c r="H41" s="58">
        <f t="shared" si="13"/>
        <v>87.2204081632653</v>
      </c>
      <c r="I41" s="58">
        <f t="shared" si="13"/>
        <v>90.82716049382715</v>
      </c>
      <c r="J41" s="58">
        <f t="shared" si="13"/>
        <v>94.13135593220339</v>
      </c>
      <c r="K41" s="58">
        <f t="shared" si="13"/>
        <v>28.48148148148148</v>
      </c>
      <c r="L41" s="58">
        <f t="shared" si="13"/>
        <v>20.448275862068964</v>
      </c>
      <c r="M41" s="59">
        <f t="shared" si="13"/>
        <v>11</v>
      </c>
      <c r="N41" s="60">
        <f t="shared" si="13"/>
        <v>140.0294594475136</v>
      </c>
      <c r="O41" s="61">
        <f t="shared" si="13"/>
        <v>115.9972076417567</v>
      </c>
      <c r="P41" s="62">
        <f t="shared" si="13"/>
        <v>142.7336064917086</v>
      </c>
      <c r="Q41" s="127"/>
      <c r="R41" s="127"/>
    </row>
    <row r="42" spans="1:18" ht="12.75">
      <c r="A42" s="10"/>
      <c r="B42" s="6" t="s">
        <v>6</v>
      </c>
      <c r="C42" s="6"/>
      <c r="D42" s="7"/>
      <c r="E42" s="23">
        <f aca="true" t="shared" si="14" ref="E42:P42">E26/E10</f>
        <v>142.17948717948718</v>
      </c>
      <c r="F42" s="24">
        <f t="shared" si="14"/>
        <v>148.0674846625767</v>
      </c>
      <c r="G42" s="24">
        <f t="shared" si="14"/>
        <v>145.54166666666666</v>
      </c>
      <c r="H42" s="22">
        <f t="shared" si="14"/>
        <v>87.2204081632653</v>
      </c>
      <c r="I42" s="25">
        <f t="shared" si="14"/>
        <v>90.82716049382715</v>
      </c>
      <c r="J42" s="25">
        <f t="shared" si="14"/>
        <v>94.13135593220339</v>
      </c>
      <c r="K42" s="22">
        <f t="shared" si="14"/>
        <v>28.48148148148148</v>
      </c>
      <c r="L42" s="22">
        <f t="shared" si="14"/>
        <v>20.448275862068964</v>
      </c>
      <c r="M42" s="26">
        <f t="shared" si="14"/>
        <v>11</v>
      </c>
      <c r="N42" s="23">
        <f t="shared" si="14"/>
        <v>140.65362743817795</v>
      </c>
      <c r="O42" s="22">
        <f t="shared" si="14"/>
        <v>146.47414076451616</v>
      </c>
      <c r="P42" s="34">
        <f t="shared" si="14"/>
        <v>143.64594123076438</v>
      </c>
      <c r="Q42" s="127">
        <v>92.47</v>
      </c>
      <c r="R42" s="127"/>
    </row>
    <row r="43" spans="1:18" ht="12.75">
      <c r="A43" s="11"/>
      <c r="B43" s="13"/>
      <c r="C43" s="6" t="s">
        <v>7</v>
      </c>
      <c r="D43" s="7"/>
      <c r="E43" s="23">
        <f aca="true" t="shared" si="15" ref="E43:P43">E27/E11</f>
        <v>142.17948717948718</v>
      </c>
      <c r="F43" s="24">
        <f t="shared" si="15"/>
        <v>148.06748466257667</v>
      </c>
      <c r="G43" s="24">
        <f t="shared" si="15"/>
        <v>145.54166666666669</v>
      </c>
      <c r="H43" s="22">
        <f t="shared" si="15"/>
        <v>87.2204081632653</v>
      </c>
      <c r="I43" s="25">
        <f t="shared" si="15"/>
        <v>90.82716049382715</v>
      </c>
      <c r="J43" s="25">
        <f t="shared" si="15"/>
        <v>94.1313559322034</v>
      </c>
      <c r="K43" s="22">
        <f t="shared" si="15"/>
        <v>28.481481481481485</v>
      </c>
      <c r="L43" s="22">
        <f t="shared" si="15"/>
        <v>20.448275862068964</v>
      </c>
      <c r="M43" s="26">
        <f t="shared" si="15"/>
        <v>11</v>
      </c>
      <c r="N43" s="23">
        <f t="shared" si="15"/>
        <v>140.65362743817798</v>
      </c>
      <c r="O43" s="22">
        <f t="shared" si="15"/>
        <v>146.47414076451622</v>
      </c>
      <c r="P43" s="34">
        <f t="shared" si="15"/>
        <v>143.64594123076438</v>
      </c>
      <c r="Q43" s="127"/>
      <c r="R43" s="127"/>
    </row>
    <row r="44" spans="1:18" ht="12.75">
      <c r="A44" s="11"/>
      <c r="B44" s="14"/>
      <c r="C44" s="13"/>
      <c r="D44" s="7" t="s">
        <v>0</v>
      </c>
      <c r="E44" s="23">
        <f aca="true" t="shared" si="16" ref="E44:P44">E28/E12</f>
        <v>142.17948717948718</v>
      </c>
      <c r="F44" s="24">
        <f t="shared" si="16"/>
        <v>148.0674846625767</v>
      </c>
      <c r="G44" s="24">
        <f t="shared" si="16"/>
        <v>145.54166666666666</v>
      </c>
      <c r="H44" s="22">
        <f t="shared" si="16"/>
        <v>87.2204081632653</v>
      </c>
      <c r="I44" s="25">
        <f t="shared" si="16"/>
        <v>90.82716049382715</v>
      </c>
      <c r="J44" s="25">
        <f t="shared" si="16"/>
        <v>94.1313559322034</v>
      </c>
      <c r="K44" s="22">
        <f t="shared" si="16"/>
        <v>28.48148148148148</v>
      </c>
      <c r="L44" s="22">
        <f t="shared" si="16"/>
        <v>20.448275862068964</v>
      </c>
      <c r="M44" s="26">
        <f t="shared" si="16"/>
        <v>10.999999999999998</v>
      </c>
      <c r="N44" s="23">
        <f t="shared" si="16"/>
        <v>140.653627438178</v>
      </c>
      <c r="O44" s="22">
        <f t="shared" si="16"/>
        <v>146.4741407645162</v>
      </c>
      <c r="P44" s="34">
        <f t="shared" si="16"/>
        <v>143.64594123076435</v>
      </c>
      <c r="Q44" s="127"/>
      <c r="R44" s="127"/>
    </row>
    <row r="45" spans="1:18" ht="12.75">
      <c r="A45" s="11"/>
      <c r="B45" s="14"/>
      <c r="C45" s="5"/>
      <c r="D45" s="9" t="s">
        <v>1</v>
      </c>
      <c r="E45" s="23">
        <f aca="true" t="shared" si="17" ref="E45:P45">E29/E13</f>
        <v>142.17948717948718</v>
      </c>
      <c r="F45" s="24">
        <f t="shared" si="17"/>
        <v>148.0674846625767</v>
      </c>
      <c r="G45" s="24">
        <f t="shared" si="17"/>
        <v>145.54166666666669</v>
      </c>
      <c r="H45" s="22">
        <f t="shared" si="17"/>
        <v>87.22040816326529</v>
      </c>
      <c r="I45" s="25">
        <f t="shared" si="17"/>
        <v>90.82716049382717</v>
      </c>
      <c r="J45" s="25">
        <f t="shared" si="17"/>
        <v>94.1313559322034</v>
      </c>
      <c r="K45" s="22">
        <f t="shared" si="17"/>
        <v>28.481481481481485</v>
      </c>
      <c r="L45" s="22">
        <f t="shared" si="17"/>
        <v>20.448275862068964</v>
      </c>
      <c r="M45" s="26">
        <f t="shared" si="17"/>
        <v>11</v>
      </c>
      <c r="N45" s="23">
        <f t="shared" si="17"/>
        <v>140.65362743817798</v>
      </c>
      <c r="O45" s="22">
        <f t="shared" si="17"/>
        <v>146.4741407645162</v>
      </c>
      <c r="P45" s="34">
        <f t="shared" si="17"/>
        <v>143.64594123076438</v>
      </c>
      <c r="Q45" s="127"/>
      <c r="R45" s="127"/>
    </row>
    <row r="46" spans="1:16" ht="12.75">
      <c r="A46" s="11"/>
      <c r="B46" s="5"/>
      <c r="C46" s="8" t="s">
        <v>75</v>
      </c>
      <c r="D46" s="9"/>
      <c r="E46" s="23">
        <f aca="true" t="shared" si="18" ref="E46:P46">E30/E14</f>
        <v>142.17948717948718</v>
      </c>
      <c r="F46" s="24">
        <f t="shared" si="18"/>
        <v>148.06748466257667</v>
      </c>
      <c r="G46" s="24">
        <f t="shared" si="18"/>
        <v>145.54166666666669</v>
      </c>
      <c r="H46" s="22">
        <f t="shared" si="18"/>
        <v>87.22040816326529</v>
      </c>
      <c r="I46" s="25">
        <f t="shared" si="18"/>
        <v>90.82716049382715</v>
      </c>
      <c r="J46" s="25">
        <f t="shared" si="18"/>
        <v>94.1313559322034</v>
      </c>
      <c r="K46" s="22">
        <f t="shared" si="18"/>
        <v>28.481481481481485</v>
      </c>
      <c r="L46" s="22">
        <f t="shared" si="18"/>
        <v>20.448275862068968</v>
      </c>
      <c r="M46" s="26">
        <f t="shared" si="18"/>
        <v>11</v>
      </c>
      <c r="N46" s="23">
        <f t="shared" si="18"/>
        <v>140.653627438178</v>
      </c>
      <c r="O46" s="22">
        <f t="shared" si="18"/>
        <v>146.4741407645162</v>
      </c>
      <c r="P46" s="34">
        <f t="shared" si="18"/>
        <v>143.64594123076438</v>
      </c>
    </row>
    <row r="47" spans="1:16" ht="12.75">
      <c r="A47" s="11"/>
      <c r="B47" s="6" t="s">
        <v>8</v>
      </c>
      <c r="C47" s="6"/>
      <c r="D47" s="7"/>
      <c r="E47" s="23">
        <f>E31/E15</f>
        <v>120</v>
      </c>
      <c r="F47" s="24">
        <v>0</v>
      </c>
      <c r="G47" s="24">
        <f>G31/G15</f>
        <v>120</v>
      </c>
      <c r="H47" s="22">
        <v>0</v>
      </c>
      <c r="I47" s="25">
        <v>0</v>
      </c>
      <c r="J47" s="25">
        <v>0</v>
      </c>
      <c r="K47" s="22">
        <v>0</v>
      </c>
      <c r="L47" s="22">
        <v>0</v>
      </c>
      <c r="M47" s="26">
        <v>0</v>
      </c>
      <c r="N47" s="23">
        <f>N31/N15</f>
        <v>119.99999999999999</v>
      </c>
      <c r="O47" s="22">
        <v>0</v>
      </c>
      <c r="P47" s="34">
        <f>P31/P15</f>
        <v>119.99999999999999</v>
      </c>
    </row>
    <row r="48" spans="1:16" ht="12.75">
      <c r="A48" s="11"/>
      <c r="B48" s="6" t="s">
        <v>9</v>
      </c>
      <c r="C48" s="6"/>
      <c r="D48" s="7"/>
      <c r="E48" s="23">
        <v>0</v>
      </c>
      <c r="F48" s="24">
        <f>F32/F16</f>
        <v>27.999999999999996</v>
      </c>
      <c r="G48" s="24">
        <v>0</v>
      </c>
      <c r="H48" s="22">
        <v>0</v>
      </c>
      <c r="I48" s="25">
        <v>0</v>
      </c>
      <c r="J48" s="25">
        <v>0</v>
      </c>
      <c r="K48" s="22">
        <v>0</v>
      </c>
      <c r="L48" s="22">
        <v>0</v>
      </c>
      <c r="M48" s="26">
        <v>0</v>
      </c>
      <c r="N48" s="23">
        <v>0</v>
      </c>
      <c r="O48" s="22">
        <f>O32/O16</f>
        <v>27.999999999999996</v>
      </c>
      <c r="P48" s="34">
        <v>0</v>
      </c>
    </row>
    <row r="49" spans="1:16" ht="13.5" thickBot="1">
      <c r="A49" s="12"/>
      <c r="B49" s="2" t="s">
        <v>2</v>
      </c>
      <c r="C49" s="2"/>
      <c r="D49" s="4"/>
      <c r="E49" s="63">
        <v>0</v>
      </c>
      <c r="F49" s="64">
        <f>F33/F17</f>
        <v>45</v>
      </c>
      <c r="G49" s="64">
        <v>0</v>
      </c>
      <c r="H49" s="65">
        <v>0</v>
      </c>
      <c r="I49" s="66">
        <v>0</v>
      </c>
      <c r="J49" s="66">
        <v>0</v>
      </c>
      <c r="K49" s="65">
        <v>0</v>
      </c>
      <c r="L49" s="65">
        <v>0</v>
      </c>
      <c r="M49" s="67">
        <v>0</v>
      </c>
      <c r="N49" s="63">
        <v>0</v>
      </c>
      <c r="O49" s="65">
        <f>O33/O17</f>
        <v>45</v>
      </c>
      <c r="P49" s="68">
        <v>0</v>
      </c>
    </row>
    <row r="52" spans="4:11" ht="12.75">
      <c r="D52" s="127"/>
      <c r="E52" s="127">
        <v>1465798</v>
      </c>
      <c r="F52" s="127">
        <v>7672</v>
      </c>
      <c r="G52" s="127">
        <v>42</v>
      </c>
      <c r="H52" s="127">
        <v>1465798</v>
      </c>
      <c r="I52" s="127">
        <v>7672</v>
      </c>
      <c r="J52" s="127">
        <v>42</v>
      </c>
      <c r="K52" s="127"/>
    </row>
    <row r="53" spans="4:11" ht="12.75">
      <c r="D53" s="127"/>
      <c r="E53" s="127"/>
      <c r="F53" s="127"/>
      <c r="G53" s="127"/>
      <c r="H53" s="127"/>
      <c r="I53" s="127"/>
      <c r="J53" s="127"/>
      <c r="K53" s="127"/>
    </row>
    <row r="54" spans="4:11" ht="12.75">
      <c r="D54" s="127"/>
      <c r="E54" s="127">
        <v>0.368</v>
      </c>
      <c r="F54" s="127">
        <v>1.369</v>
      </c>
      <c r="G54" s="127">
        <v>0.077</v>
      </c>
      <c r="H54" s="127">
        <v>93.1</v>
      </c>
      <c r="I54" s="127">
        <v>230.1</v>
      </c>
      <c r="J54" s="127">
        <v>5.1</v>
      </c>
      <c r="K54" s="127"/>
    </row>
    <row r="55" spans="4:11" ht="12.75">
      <c r="D55" s="127"/>
      <c r="E55" s="127">
        <f>(E54*E52+F54*F52+G54*G52)/(E52+F52+G52)</f>
        <v>0.37320352056854644</v>
      </c>
      <c r="F55" s="127"/>
      <c r="G55" s="127"/>
      <c r="H55" s="127">
        <f>(H54*H52+I54*I52+J54*J52)/(H52+I52+J52)</f>
        <v>93.81079706171376</v>
      </c>
      <c r="I55" s="127"/>
      <c r="J55" s="127"/>
      <c r="K55" s="127"/>
    </row>
    <row r="56" spans="4:11" ht="12.75">
      <c r="D56" s="127"/>
      <c r="E56" s="127"/>
      <c r="F56" s="127"/>
      <c r="G56" s="127"/>
      <c r="H56" s="127"/>
      <c r="I56" s="127"/>
      <c r="J56" s="127"/>
      <c r="K56" s="127"/>
    </row>
    <row r="57" spans="4:11" ht="12.75">
      <c r="D57" s="127"/>
      <c r="E57" s="127"/>
      <c r="F57" s="127"/>
      <c r="G57" s="127"/>
      <c r="H57" s="127"/>
      <c r="I57" s="127"/>
      <c r="J57" s="127"/>
      <c r="K57" s="127"/>
    </row>
  </sheetData>
  <mergeCells count="37">
    <mergeCell ref="A4:D7"/>
    <mergeCell ref="A20:D23"/>
    <mergeCell ref="A36:D39"/>
    <mergeCell ref="E1:G1"/>
    <mergeCell ref="H1:J1"/>
    <mergeCell ref="K1:M1"/>
    <mergeCell ref="D1:D2"/>
    <mergeCell ref="E37:G37"/>
    <mergeCell ref="H37:J37"/>
    <mergeCell ref="K37:M37"/>
    <mergeCell ref="E21:G21"/>
    <mergeCell ref="H21:J21"/>
    <mergeCell ref="K21:M21"/>
    <mergeCell ref="E22:G22"/>
    <mergeCell ref="H22:J22"/>
    <mergeCell ref="K22:M22"/>
    <mergeCell ref="E6:G6"/>
    <mergeCell ref="H5:J5"/>
    <mergeCell ref="H6:J6"/>
    <mergeCell ref="K5:M5"/>
    <mergeCell ref="K6:M6"/>
    <mergeCell ref="E38:G38"/>
    <mergeCell ref="H38:J38"/>
    <mergeCell ref="K38:M38"/>
    <mergeCell ref="E4:M4"/>
    <mergeCell ref="E20:M20"/>
    <mergeCell ref="E36:M36"/>
    <mergeCell ref="E5:G5"/>
    <mergeCell ref="N37:P37"/>
    <mergeCell ref="N38:P38"/>
    <mergeCell ref="N4:P4"/>
    <mergeCell ref="N20:P20"/>
    <mergeCell ref="N36:P36"/>
    <mergeCell ref="N5:P5"/>
    <mergeCell ref="N6:P6"/>
    <mergeCell ref="N21:P21"/>
    <mergeCell ref="N22:P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sefranek</cp:lastModifiedBy>
  <cp:lastPrinted>2010-03-23T14:10:55Z</cp:lastPrinted>
  <dcterms:created xsi:type="dcterms:W3CDTF">2009-08-05T16:06:16Z</dcterms:created>
  <dcterms:modified xsi:type="dcterms:W3CDTF">2010-03-23T14:13:35Z</dcterms:modified>
  <cp:category/>
  <cp:version/>
  <cp:contentType/>
  <cp:contentStatus/>
</cp:coreProperties>
</file>